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9"/>
  </bookViews>
  <sheets>
    <sheet name="จก.1" sheetId="1" r:id="rId1"/>
    <sheet name="จก2" sheetId="2" r:id="rId2"/>
    <sheet name="บัณฑิต1" sheetId="3" r:id="rId3"/>
    <sheet name="บัณฑิต2" sheetId="4" r:id="rId4"/>
    <sheet name="เรือนวลัย" sheetId="5" r:id="rId5"/>
    <sheet name="เรือนวลัย2" sheetId="6" r:id="rId6"/>
    <sheet name="ศิลป์" sheetId="7" r:id="rId7"/>
    <sheet name="ศิลป์2" sheetId="8" r:id="rId8"/>
    <sheet name="รัฐ_นิติ1" sheetId="9" r:id="rId9"/>
    <sheet name="รัฐ_นิติ2" sheetId="10" r:id="rId10"/>
  </sheets>
  <definedNames>
    <definedName name="_xlnm.Print_Titles" localSheetId="3">'บัณฑิต2'!$1:$4</definedName>
    <definedName name="_xlnm.Print_Titles" localSheetId="9">'รัฐ_นิติ2'!$2:$4</definedName>
    <definedName name="_xlnm.Print_Titles" localSheetId="5">'เรือนวลัย2'!$1:$4</definedName>
    <definedName name="_xlnm.Print_Titles" localSheetId="7">'ศิลป์2'!$2:$4</definedName>
  </definedNames>
  <calcPr fullCalcOnLoad="1"/>
</workbook>
</file>

<file path=xl/sharedStrings.xml><?xml version="1.0" encoding="utf-8"?>
<sst xmlns="http://schemas.openxmlformats.org/spreadsheetml/2006/main" count="4028" uniqueCount="1631">
  <si>
    <t xml:space="preserve"> - ศึกษาดูงาน นศ.ระดับปริญญาเอก</t>
  </si>
  <si>
    <t>3 ครั้ง</t>
  </si>
  <si>
    <t xml:space="preserve"> - สัมมนาแลกเปลี่ยนเรียนรู้</t>
  </si>
  <si>
    <t xml:space="preserve"> - สัมมนาดุษฎีนิพนธ์</t>
  </si>
  <si>
    <t xml:space="preserve"> - สอบคัดเลือกนักศึกษาใหม่</t>
  </si>
  <si>
    <t xml:space="preserve"> - สอบวัดคุณสมบัติ</t>
  </si>
  <si>
    <t xml:space="preserve"> - สอบวิทยานิพนธ์</t>
  </si>
  <si>
    <t xml:space="preserve"> - ปฐมนิเทศนักศึกษาใหม่</t>
  </si>
  <si>
    <t>ผู้จัดการและเจ้าหน้าที่โครงการเรือนวลัย</t>
  </si>
  <si>
    <t>ค่าตอบแทนวิทยากร</t>
  </si>
  <si>
    <t>เครื่องดื่มและอาหารว่าง</t>
  </si>
  <si>
    <t>เอกสารประกอบการอบรม</t>
  </si>
  <si>
    <t xml:space="preserve"> - ระดับปริญญาตรี</t>
  </si>
  <si>
    <t xml:space="preserve"> - ระดับบัณฑิตศึกษา</t>
  </si>
  <si>
    <t xml:space="preserve"> - จำนวนวิทยานิพนธ์และงานวิชาการของนักศึกษาที่ได้</t>
  </si>
  <si>
    <t>80/ (54)</t>
  </si>
  <si>
    <t>1,080/ (1,018)</t>
  </si>
  <si>
    <t>งาน/โครงการ  งานเรือนวลัย</t>
  </si>
  <si>
    <t xml:space="preserve"> - เงินเดือน</t>
  </si>
  <si>
    <t xml:space="preserve"> - ค่าตอบแทนทำงานล่วงเวลา</t>
  </si>
  <si>
    <t xml:space="preserve">  ปี พ.ศ.2557</t>
  </si>
  <si>
    <t xml:space="preserve"> - จำนวนรายวิชาที่สนับสนุนกิจกรรมการเรียนการสอน</t>
  </si>
  <si>
    <t xml:space="preserve"> - อัตราการเข้าพัก</t>
  </si>
  <si>
    <t>7/</t>
  </si>
  <si>
    <t>(ข้อมูลส่วนกลาง)</t>
  </si>
  <si>
    <t>(92.97)</t>
  </si>
  <si>
    <t xml:space="preserve"> - จัดหาอาสาสมัครชาวจีน</t>
  </si>
  <si>
    <t>(1 : 50.27)</t>
  </si>
  <si>
    <t>กิจกรรมหลัก  การจัดการทั่วไป (หลักสูตรบริหารธุรกิจมหาบัณฑิต : MBA)</t>
  </si>
  <si>
    <t xml:space="preserve"> - ค่าใช้จ่ายในการดำเนินงาน </t>
  </si>
  <si>
    <t>กิจกรรมหลัก  การจัดการทั่วไป (หลักสูตรการจัดการมหาบัณฑิต : MM)</t>
  </si>
  <si>
    <t xml:space="preserve"> - จ้างเหมาบริการรักษาความปลอดภัยและจราจร</t>
  </si>
  <si>
    <t xml:space="preserve"> - จ้างเหมาบริการงานทำความสะอาด</t>
  </si>
  <si>
    <t xml:space="preserve"> - จ้างเหมาบริการงานยานพาหนะระบบขนส่งภายในมหาวิทยาลัย</t>
  </si>
  <si>
    <t xml:space="preserve"> - จ้างเหมาบริการดูแลสวนและภูมิทัศน์</t>
  </si>
  <si>
    <t xml:space="preserve"> - จ้างเหมาบริการรักษาระบบปรับอากาศ</t>
  </si>
  <si>
    <t xml:space="preserve"> - จ้างเหมาบริการบำรุงรักษาระบบดับเพลิง</t>
  </si>
  <si>
    <t xml:space="preserve"> - จ้างเหมาบริการรักษาซ่อมแซม Unit Substation</t>
  </si>
  <si>
    <t>(90.41)</t>
  </si>
  <si>
    <t>(0.75)</t>
  </si>
  <si>
    <t>(63.41)</t>
  </si>
  <si>
    <t>(32.09)</t>
  </si>
  <si>
    <t>(4.31)</t>
  </si>
  <si>
    <t>(93.32)</t>
  </si>
  <si>
    <r>
      <t xml:space="preserve"> - จำนวนนักศึกษาที่เข้าใหม่                       </t>
    </r>
    <r>
      <rPr>
        <i/>
        <sz val="12"/>
        <rFont val="TH SarabunPSK"/>
        <family val="2"/>
      </rPr>
      <t xml:space="preserve"> </t>
    </r>
  </si>
  <si>
    <r>
      <t xml:space="preserve">                                                      </t>
    </r>
    <r>
      <rPr>
        <b/>
        <i/>
        <sz val="12"/>
        <rFont val="TH SarabunPSK"/>
        <family val="2"/>
      </rPr>
      <t>สกอ. 2.1</t>
    </r>
  </si>
  <si>
    <r>
      <t xml:space="preserve">   การศึกษาในปีการศึกษานั้นๆ                        </t>
    </r>
    <r>
      <rPr>
        <b/>
        <i/>
        <sz val="12"/>
        <rFont val="TH SarabunPSK"/>
        <family val="2"/>
      </rPr>
      <t xml:space="preserve"> มวล.6</t>
    </r>
  </si>
  <si>
    <t xml:space="preserve"> ≤15/ (12.60)</t>
  </si>
  <si>
    <t xml:space="preserve"> ≤15/ (11.11)</t>
  </si>
  <si>
    <t>80/ (105.83)</t>
  </si>
  <si>
    <t>80/ (103.33)</t>
  </si>
  <si>
    <t xml:space="preserve"> ≤15/ (5.16)</t>
  </si>
  <si>
    <t xml:space="preserve"> ≤15/ (6.67)</t>
  </si>
  <si>
    <t>&gt;90/ (N/A)</t>
  </si>
  <si>
    <t>&gt;90</t>
  </si>
  <si>
    <t>&gt;80/ (94.83)</t>
  </si>
  <si>
    <t>&gt; 80/ (91.80)</t>
  </si>
  <si>
    <t>&gt; 80/ (97.58)</t>
  </si>
  <si>
    <t>&gt; 80</t>
  </si>
  <si>
    <r>
      <t xml:space="preserve">   และภายนอกสถาบันต่อจำนวนอาจารย์ประจำ  </t>
    </r>
    <r>
      <rPr>
        <b/>
        <i/>
        <sz val="12"/>
        <rFont val="TH SarabunPSK"/>
        <family val="2"/>
      </rPr>
      <t>สกอ.4.3</t>
    </r>
  </si>
  <si>
    <r>
      <t xml:space="preserve">    ต่อจำนวนอาจารย์ประจำ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สมศ.2.2</t>
    </r>
  </si>
  <si>
    <r>
      <t xml:space="preserve">   สถาบันต่อจำนวนอาจารย์ประจำ               </t>
    </r>
    <r>
      <rPr>
        <i/>
        <sz val="12"/>
        <rFont val="TH SarabunPSK"/>
        <family val="2"/>
      </rPr>
      <t xml:space="preserve">    </t>
    </r>
    <r>
      <rPr>
        <b/>
        <i/>
        <sz val="12"/>
        <rFont val="TH SarabunPSK"/>
        <family val="2"/>
      </rPr>
      <t>สมศ.2.3</t>
    </r>
  </si>
  <si>
    <r>
      <t xml:space="preserve">   และวิชาชีพเพื่อสังคมต่ออาจารย์ประจำ        </t>
    </r>
    <r>
      <rPr>
        <b/>
        <i/>
        <sz val="12"/>
        <rFont val="TH SarabunPSK"/>
        <family val="2"/>
      </rPr>
      <t>สมศ. 3.4</t>
    </r>
  </si>
  <si>
    <r>
      <t xml:space="preserve">   ต่องบดำเนินการ          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 4.2</t>
    </r>
  </si>
  <si>
    <t xml:space="preserve">                                       ตัวบ่งชี้ 1.3</t>
  </si>
  <si>
    <t xml:space="preserve"> - ร้อยละของการใช้จ่ายงบประมาณที่เป็นไปตามแผนงบประมาณ</t>
  </si>
  <si>
    <t xml:space="preserve"> - ร้อยละของรายได้จากการขายสินค้าและบริการ</t>
  </si>
  <si>
    <t>กิจกรรมหลัก  จัดการศึกษาปฏิบัติระดับปริญญาตรี</t>
  </si>
  <si>
    <t>(8)</t>
  </si>
  <si>
    <t>(100)</t>
  </si>
  <si>
    <t>(67.3)</t>
  </si>
  <si>
    <t>(94.59)</t>
  </si>
  <si>
    <t>(21.62)</t>
  </si>
  <si>
    <t>(3.80)</t>
  </si>
  <si>
    <t>(75.71)</t>
  </si>
  <si>
    <t>(4.26)</t>
  </si>
  <si>
    <t>5/ (28.01)</t>
  </si>
  <si>
    <t>5/ (0.30)</t>
  </si>
  <si>
    <t>80/ (93.00)</t>
  </si>
  <si>
    <t>5/ (9.66)</t>
  </si>
  <si>
    <t>5/ (11.07)</t>
  </si>
  <si>
    <t>1. มีหลักสูตรที่ทันสมัยและมีกลไกประกันคุณภาพที่มีประสิทธิผล</t>
  </si>
  <si>
    <t>(83)</t>
  </si>
  <si>
    <t>(4)</t>
  </si>
  <si>
    <t>(221)</t>
  </si>
  <si>
    <t>4.00/ (4.28)</t>
  </si>
  <si>
    <t>4.00/ (4.32)</t>
  </si>
  <si>
    <t>65/ (50.16)</t>
  </si>
  <si>
    <t>65/ (58.33)</t>
  </si>
  <si>
    <t>62,532 : 1</t>
  </si>
  <si>
    <t>10/ (32)</t>
  </si>
  <si>
    <t>10/ (23)</t>
  </si>
  <si>
    <t>2.76/ (2.46)</t>
  </si>
  <si>
    <t>65/ (46.79)</t>
  </si>
  <si>
    <t>80/ (57.12)</t>
  </si>
  <si>
    <t xml:space="preserve">   ยกย่องในด้าน วิชาการ วิชาชีพ คุณธรรม  จริยธรรม หรือ</t>
  </si>
  <si>
    <t xml:space="preserve">   ในระดับชาติหรือระดับนานาชาติในรอบ 3 ปีที่ผ่านมา </t>
  </si>
  <si>
    <t xml:space="preserve"> </t>
  </si>
  <si>
    <t>งบประมาณ</t>
  </si>
  <si>
    <t>สำนักวิชาการจัดการ</t>
  </si>
  <si>
    <t>ผู้รับผิดชอบ</t>
  </si>
  <si>
    <t xml:space="preserve"> - ค่าธรรมเนียมสมาชิกรายปีสำหรับพนักงานมหาวิทยาลัยวลัยลักษณ์</t>
  </si>
  <si>
    <t xml:space="preserve"> - ค่าธรรมเนียมสมาชิกรายปีสำหรับนักศึกษามหาวิทยาลัยวลัยลักษณ์</t>
  </si>
  <si>
    <t>85/ (68.23)</t>
  </si>
  <si>
    <t xml:space="preserve"> - ค่าตอบแทนผู้จัดการโครงการ</t>
  </si>
  <si>
    <t xml:space="preserve">  ปี พ.ศ.2555</t>
  </si>
  <si>
    <t xml:space="preserve"> - จัดหาวัสดุสิ้นเปลือง</t>
  </si>
  <si>
    <t xml:space="preserve"> - จัดกิจกรรมประชาสัมพันธ์</t>
  </si>
  <si>
    <t>ปี พ.ศ.2556</t>
  </si>
  <si>
    <t>520/ (230)</t>
  </si>
  <si>
    <t>1,553/ (1,127)</t>
  </si>
  <si>
    <t>40/ (13)</t>
  </si>
  <si>
    <t>150/ (21)</t>
  </si>
  <si>
    <t>220/ (165)</t>
  </si>
  <si>
    <t>155/ (185)</t>
  </si>
  <si>
    <t>5/ (3)</t>
  </si>
  <si>
    <t>160/ (188)</t>
  </si>
  <si>
    <t>380/ (522)</t>
  </si>
  <si>
    <t>435/ (527)</t>
  </si>
  <si>
    <t>55/ (5)</t>
  </si>
  <si>
    <t>1,350/ (1,490)</t>
  </si>
  <si>
    <t>80/ (48)</t>
  </si>
  <si>
    <t>1,430/ (1,538)</t>
  </si>
  <si>
    <t xml:space="preserve"> - รับรองอาจารย์พิเศษและอาจารย์ประจำ, ค่าเครื่องบิน, ค่าที่พัก, ค่ารับรอง</t>
  </si>
  <si>
    <t>80/ (44.23)</t>
  </si>
  <si>
    <t xml:space="preserve"> - จำนวนกิจกรรมที่เส่งเสริมการพัฒนาทักษะด้านคุณธรรมจริยธรรม</t>
  </si>
  <si>
    <t xml:space="preserve">   และการทำนุบำรุงศิลปะและวัฒนธรรม</t>
  </si>
  <si>
    <t xml:space="preserve"> - จำนวนรายวิชาที่มีการจัดการเรียนการสอนแบบ Active Learning</t>
  </si>
  <si>
    <t xml:space="preserve">   ต่อจำนวนรายวิชาทั้งหมด</t>
  </si>
  <si>
    <t xml:space="preserve"> - จำนวนโครงการอบรมเพื่อพัฒนาศักยภาพด้านการเรียนการสอน</t>
  </si>
  <si>
    <t xml:space="preserve">   แบบ Active Learning ในรูปแบบต่างๆ</t>
  </si>
  <si>
    <t xml:space="preserve"> - ระดับคะแนนความพึงพอใจเฉลี่ยของสถานประกอบการต่อ</t>
  </si>
  <si>
    <t xml:space="preserve">   นักศึกษาสหกิจศึกษา</t>
  </si>
  <si>
    <t xml:space="preserve"> - จำนวนบุคลากรที่ทำงานวิจัยและบริการวิชาการที่ตอบสนอง</t>
  </si>
  <si>
    <t xml:space="preserve"> - จำนวนโครงการพัฒนาความร่วมมือกับเครือข่ายภายนอกเพื่อ</t>
  </si>
  <si>
    <t xml:space="preserve">   ส่งเสริมการนำปรัชญาเศรษฐกิจพอเพียงไปประยุกต์ใช้</t>
  </si>
  <si>
    <t xml:space="preserve"> - บันทึกข้อตกลงความร่วมมือระหว่างมหาวิทยาลัยในพื้นที่ภาคใต้</t>
  </si>
  <si>
    <t xml:space="preserve">   และภูมิภาคอาเซียน</t>
  </si>
  <si>
    <t xml:space="preserve"> - กิจกรรมภายใต้การประชุมเพื่อลงนามความร่วมมือระหว่าง</t>
  </si>
  <si>
    <t xml:space="preserve">   มหาวิทยาลัย</t>
  </si>
  <si>
    <t xml:space="preserve"> - นักศึกษาที่เข้าร่วมโครงการมีพัฒนาการเกี่ยวกับทักษะด้าน</t>
  </si>
  <si>
    <t xml:space="preserve">   ภาษาอังกฤษดีขึน</t>
  </si>
  <si>
    <t>80/ (90.7)</t>
  </si>
  <si>
    <t>100/ (96.7)</t>
  </si>
  <si>
    <t xml:space="preserve"> - ร้อยละของบัณฑิตระดับปริญญาตรีที่ได้รับเงินเดือนเริ่มต้น</t>
  </si>
  <si>
    <t xml:space="preserve"> - จำนวนผลงานวิจัยและบริการวิชาการที่ตอบสนองความ</t>
  </si>
  <si>
    <t>80/ (87.7)</t>
  </si>
  <si>
    <t>100/ (95.3)</t>
  </si>
  <si>
    <t>3 คน</t>
  </si>
  <si>
    <t>1 ต.ค.57</t>
  </si>
  <si>
    <t>30 ก.ย.58</t>
  </si>
  <si>
    <t>12 รายวิชา</t>
  </si>
  <si>
    <t>3/ (20)</t>
  </si>
  <si>
    <t>(ปีการศึกษา</t>
  </si>
  <si>
    <t>2548 - 2550)</t>
  </si>
  <si>
    <t>1/ (1)</t>
  </si>
  <si>
    <t>9,244,000/</t>
  </si>
  <si>
    <t>(8,882,000)</t>
  </si>
  <si>
    <t>(-8.99)</t>
  </si>
  <si>
    <t>(2,716,117)</t>
  </si>
  <si>
    <t>(108.64)</t>
  </si>
  <si>
    <t>แผนงานหลัก  แผนงานวิจัย</t>
  </si>
  <si>
    <t>แผนงานรอง  แผนงานวิจัยและพัฒนา</t>
  </si>
  <si>
    <t>งาน/โครงการ  งานวิจัย พัฒนาและถ่ายทอดเทคโนโลยี</t>
  </si>
  <si>
    <t>(9,759,650)</t>
  </si>
  <si>
    <t>ปี พ.ศ.2555</t>
  </si>
  <si>
    <t>พ.ศ.2560</t>
  </si>
  <si>
    <t>รางวัล</t>
  </si>
  <si>
    <t>6/ (N/A)</t>
  </si>
  <si>
    <t>15/ (N/A)</t>
  </si>
  <si>
    <t>1/ (N/A)</t>
  </si>
  <si>
    <t>(25.85 : 1)</t>
  </si>
  <si>
    <t>80/ (58.65)</t>
  </si>
  <si>
    <t xml:space="preserve"> ≤15/ (N/A)</t>
  </si>
  <si>
    <t>65/ (N/A)</t>
  </si>
  <si>
    <t>86 - 95/ (N/A)</t>
  </si>
  <si>
    <t>&gt;80/ (96.12)</t>
  </si>
  <si>
    <t>5/ (1.24)</t>
  </si>
  <si>
    <t>4.00/ (N/A)</t>
  </si>
  <si>
    <t>85/ (69.6)</t>
  </si>
  <si>
    <t>80/ (57.2)</t>
  </si>
  <si>
    <t>4.00/ (4.19)</t>
  </si>
  <si>
    <t>5/ (14.14)</t>
  </si>
  <si>
    <t>&gt;80/ (89.52)</t>
  </si>
  <si>
    <t>5,018,000/</t>
  </si>
  <si>
    <t>(7,683,500)</t>
  </si>
  <si>
    <t>(7,806,100)</t>
  </si>
  <si>
    <t>(-1.57)</t>
  </si>
  <si>
    <t>กิจกรรมหลัก  จ้างเหมาบริการและอำนวยความสะดวก</t>
  </si>
  <si>
    <t>11/ (N/A)</t>
  </si>
  <si>
    <t>5/ (N/A)</t>
  </si>
  <si>
    <t>2/ (N/A)</t>
  </si>
  <si>
    <t>(40.99 : 1)</t>
  </si>
  <si>
    <t>80/ (123.45)</t>
  </si>
  <si>
    <t>5/ (3.96)</t>
  </si>
  <si>
    <t>&gt;80/ (95.68)</t>
  </si>
  <si>
    <t>45,587 : 1/</t>
  </si>
  <si>
    <t>80/ (75.00)</t>
  </si>
  <si>
    <t>งาน/โครงการ  งานจัดการศึกษาด้านสังคมศาสตร์ (หลักสูตรบัณฑิตศึกษาทางการจัดการ)</t>
  </si>
  <si>
    <t>10,000 : 1/</t>
  </si>
  <si>
    <t>10,000 : 1</t>
  </si>
  <si>
    <t>(56,141.45 : 1)</t>
  </si>
  <si>
    <t>(23,825.35 : 1)</t>
  </si>
  <si>
    <t>ครั้ง</t>
  </si>
  <si>
    <t xml:space="preserve">ระยะเวลาดำเนินการ </t>
  </si>
  <si>
    <t>-</t>
  </si>
  <si>
    <t xml:space="preserve"> - จัดหาวัสดุประเภทต่างๆ (สำหรับงานคลังพัสดุกลาง ส่วนพัสดุเท่านั้น)</t>
  </si>
  <si>
    <t xml:space="preserve"> - จำนวนกิจกรรมที่เสริมสร้างทักษะด้านวิชาการและวิชาชีพ</t>
  </si>
  <si>
    <t xml:space="preserve"> - ระดับความพึงพอใจของผู้เข้าร่วมกิจกรรม</t>
  </si>
  <si>
    <t xml:space="preserve"> - สัดส่วนนักศึกษาที่สำเร็จการศึกษาภายใน 4 ปี เพิ่มขึ้น</t>
  </si>
  <si>
    <t>ประเด็นยุทธศาสตร์ที่ 1</t>
  </si>
  <si>
    <t xml:space="preserve"> - มีนักศึกษาตัดสินใจไปปฏิบัติงานสหกิจศึกษาในต่างประเทศเพิ่มขึ้น</t>
  </si>
  <si>
    <t xml:space="preserve"> - นักศึกษาที่เข้าร่วมโครงการมีระดับความพึงพอใจ</t>
  </si>
  <si>
    <t>ประเด็นยุทธศาสตร์ที่ 4</t>
  </si>
  <si>
    <t xml:space="preserve"> - ระดับความพึงพอใจของผู้รับบริการ</t>
  </si>
  <si>
    <t xml:space="preserve"> - โอกาสการนำความรู้ที่ได้ไปใช่ประโยชน์</t>
  </si>
  <si>
    <t>ประเด็นยุทธศาสตร์ที่ 2</t>
  </si>
  <si>
    <t xml:space="preserve"> - จำนวนโครงการวิจัยที่ตอบสนองความต้องการของสังคม</t>
  </si>
  <si>
    <t xml:space="preserve"> - จำนวนโครงการบริการวิชการที่ตอบสนองความต้องการของสังคม</t>
  </si>
  <si>
    <t>&gt;=4</t>
  </si>
  <si>
    <t xml:space="preserve"> - จำนวนเครือข่ายสหกิจศึกษาของสำนักวิชาเพิ่มขึ้นจากเดิม</t>
  </si>
  <si>
    <t>ฉบับ</t>
  </si>
  <si>
    <t>3</t>
  </si>
  <si>
    <t>ร้อยะ</t>
  </si>
  <si>
    <t>10</t>
  </si>
  <si>
    <t>รายวิชา</t>
  </si>
  <si>
    <t>7</t>
  </si>
  <si>
    <t xml:space="preserve"> - จำนวนกิจกรรมที่สนับสนุนการขอตำแหน่งทางวิชาการ</t>
  </si>
  <si>
    <t>85/ (70.9)</t>
  </si>
  <si>
    <t>4.00/ (4.29)</t>
  </si>
  <si>
    <t>(22.61 : 1)</t>
  </si>
  <si>
    <t>(42.54 : 1)</t>
  </si>
  <si>
    <t>80/137.37)</t>
  </si>
  <si>
    <t>85/ (85.5)</t>
  </si>
  <si>
    <t>4.00/ (4.25)</t>
  </si>
  <si>
    <t>22/ (N/A)</t>
  </si>
  <si>
    <t>7/ (N/A)</t>
  </si>
  <si>
    <r>
      <t xml:space="preserve">   การศึกษาในปีการศึกษานั้นๆ                        </t>
    </r>
    <r>
      <rPr>
        <b/>
        <i/>
        <sz val="12"/>
        <rFont val="TH SarabunPSK"/>
        <family val="2"/>
      </rPr>
      <t>มวล.6</t>
    </r>
  </si>
  <si>
    <t>&gt;80</t>
  </si>
  <si>
    <t>/ (NA)</t>
  </si>
  <si>
    <t>18/ (NA)</t>
  </si>
  <si>
    <t>26/ (NA)</t>
  </si>
  <si>
    <t>90/ (NA)</t>
  </si>
  <si>
    <t>/ (82.93)</t>
  </si>
  <si>
    <t>&gt;80/ (86.62)</t>
  </si>
  <si>
    <t>(26,236.15 : 1)</t>
  </si>
  <si>
    <t>(37,648.4 : 1)</t>
  </si>
  <si>
    <t>&gt;80/ (93.30)</t>
  </si>
  <si>
    <t xml:space="preserve">    จัดการ</t>
  </si>
  <si>
    <t xml:space="preserve"> - รายได้จากการจัดการศึกษาหลักสูตรบัณฑิตศึกษาทางการ</t>
  </si>
  <si>
    <t>5/ (+6.99)</t>
  </si>
  <si>
    <t>7,112,000/</t>
  </si>
  <si>
    <t>(7,753,600)</t>
  </si>
  <si>
    <t>(+0.91)</t>
  </si>
  <si>
    <t xml:space="preserve"> - ค่าตอบแทนตำแหน่งบริหาร</t>
  </si>
  <si>
    <t>80/ (86.46)</t>
  </si>
  <si>
    <t>2,000,000/</t>
  </si>
  <si>
    <t>(1,788,824)</t>
  </si>
  <si>
    <t>(89.44)</t>
  </si>
  <si>
    <t>5/ (+16.0)</t>
  </si>
  <si>
    <t>5/ (+1.35)</t>
  </si>
  <si>
    <t xml:space="preserve"> - จ้างเหมาบริการงานดูแลสวนและภูมิทัศน์</t>
  </si>
  <si>
    <t xml:space="preserve"> - จ้างเหมาบำรุงรักษาระบบปรับอากาศ</t>
  </si>
  <si>
    <t xml:space="preserve"> - จ้างเหมาบริการบำรุงรักษาซ่อมแซม Unit Substation</t>
  </si>
  <si>
    <t xml:space="preserve"> - ค่าซ่อมแซม (ห้ามโอนเปลี่ยนแปลงรายการ)</t>
  </si>
  <si>
    <t xml:space="preserve"> - ร้อยละของการใช้เงินนอกแผนและการโอน</t>
  </si>
  <si>
    <t xml:space="preserve">   เปลี่ยนแปลงงบประมาณ</t>
  </si>
  <si>
    <t>(88.32)</t>
  </si>
  <si>
    <t>(1.68)</t>
  </si>
  <si>
    <t>(91.06)</t>
  </si>
  <si>
    <t>(2.04)</t>
  </si>
  <si>
    <t>(2,304,752)</t>
  </si>
  <si>
    <t>หมายเหตุ  *ผลการดำเนินงาน 10 เดือน</t>
  </si>
  <si>
    <t xml:space="preserve"> - ร้อยละของการใช้จ่ายงบประมาณที่เป็นไปตาม</t>
  </si>
  <si>
    <t xml:space="preserve">   แผนงบประมาณ</t>
  </si>
  <si>
    <t>คน</t>
  </si>
  <si>
    <t>หน่วยนับ</t>
  </si>
  <si>
    <t>สำนักวิชาศิลปศาสตร์</t>
  </si>
  <si>
    <t>(87)</t>
  </si>
  <si>
    <t>35 (7)</t>
  </si>
  <si>
    <t>235 (211)</t>
  </si>
  <si>
    <t>(31)</t>
  </si>
  <si>
    <t>160/ (75)</t>
  </si>
  <si>
    <t xml:space="preserve"> - ค่าใช้จ่ายและมูลค่าของสถาบันในการบริการวิชาการ</t>
  </si>
  <si>
    <t>3/ (12)</t>
  </si>
  <si>
    <t>9/ (0)</t>
  </si>
  <si>
    <t>85/ (78.87)</t>
  </si>
  <si>
    <t>100/ (85.71)</t>
  </si>
  <si>
    <t>(2,128,447)</t>
  </si>
  <si>
    <t>(85.14)</t>
  </si>
  <si>
    <t>5/ (23.55)</t>
  </si>
  <si>
    <t>80/ (94.79)</t>
  </si>
  <si>
    <t>5. งบประมาณรวม</t>
  </si>
  <si>
    <t>6. ผลที่คาดว่าจะได้รับ</t>
  </si>
  <si>
    <t>50,000 : 1/</t>
  </si>
  <si>
    <t>50,000 : 1</t>
  </si>
  <si>
    <t xml:space="preserve">50,000 : 1/ </t>
  </si>
  <si>
    <t>35,000 : 1/</t>
  </si>
  <si>
    <t>35,000 : 1</t>
  </si>
  <si>
    <t xml:space="preserve">35,000 : 1/ </t>
  </si>
  <si>
    <t>(107,609.88 : 1)</t>
  </si>
  <si>
    <t>(493,168.93 : 1)</t>
  </si>
  <si>
    <t>(15,930 : 1)</t>
  </si>
  <si>
    <t>(11,792.96 : 1)</t>
  </si>
  <si>
    <t>85,000 : 1/</t>
  </si>
  <si>
    <t>85,000 : 1</t>
  </si>
  <si>
    <t>(123,450.18 : 1)</t>
  </si>
  <si>
    <t>(504,961 : 1)</t>
  </si>
  <si>
    <t>25 : 1</t>
  </si>
  <si>
    <t>(50.29 : 1)</t>
  </si>
  <si>
    <t>(52.40 : 1)</t>
  </si>
  <si>
    <t>25 : 1/</t>
  </si>
  <si>
    <t>(38.95 : 1)</t>
  </si>
  <si>
    <t>(53.88 : 1)</t>
  </si>
  <si>
    <t xml:space="preserve">                                   กิจกรรม</t>
  </si>
  <si>
    <t xml:space="preserve">2,000/ </t>
  </si>
  <si>
    <t>50/ (22)</t>
  </si>
  <si>
    <t>75/ (N/A)</t>
  </si>
  <si>
    <t>90/ (N/A)</t>
  </si>
  <si>
    <t>(17.72)</t>
  </si>
  <si>
    <t>2,000/ (N/A)</t>
  </si>
  <si>
    <t xml:space="preserve"> - ร้อยละของค่าใช้จ่ายและมูลค่าที่ใช้ในการอนุรักษ์ </t>
  </si>
  <si>
    <t>(19,095.26 :1)</t>
  </si>
  <si>
    <t>85/ (80.8)</t>
  </si>
  <si>
    <t>80/ (67.8)</t>
  </si>
  <si>
    <t>100/ (82.8)</t>
  </si>
  <si>
    <t>พิจารณาตัวชี้วัดและเป้าหมายการดำเนินงานตามแผนงานพัฒนาตามยุทธศาสตร์มหาวิทยาลัย ประจำปีงบประมาณ 2556 หน้า 30 - 43</t>
  </si>
  <si>
    <t xml:space="preserve">FTES  : </t>
  </si>
  <si>
    <t>อาจารย์</t>
  </si>
  <si>
    <t>แต่ทั้งนี้ค่าเป้าหมายตัวชี้วัดทั้งภารกิจพื้นฐานและภารกิจยุทธศาสตร์ของสำนักวิชาในบางตัวชี้วัดจะเป็นไปตามข้อตกลงที่มีไว้กับมหาวิทยาลัย</t>
  </si>
  <si>
    <t>3,045,100/</t>
  </si>
  <si>
    <t>2,500,000/</t>
  </si>
  <si>
    <t>(2,624,228) *</t>
  </si>
  <si>
    <t xml:space="preserve"> - ร้อยละของจำนวนนักศึกษาที่เข้าใหม่ต่อจำนวนนักศึกษา</t>
  </si>
  <si>
    <t>(95.12)</t>
  </si>
  <si>
    <t>(8.82)</t>
  </si>
  <si>
    <t>ปี พ.ศ.2553</t>
  </si>
  <si>
    <t>280/ (270)</t>
  </si>
  <si>
    <t>60/ (26)</t>
  </si>
  <si>
    <t>120/ (51)</t>
  </si>
  <si>
    <t>30/ (31)</t>
  </si>
  <si>
    <t>140/ (30)</t>
  </si>
  <si>
    <t>120/ (127)</t>
  </si>
  <si>
    <t>5/ (2)</t>
  </si>
  <si>
    <t>125/ (129)</t>
  </si>
  <si>
    <t>75/ (47.06)</t>
  </si>
  <si>
    <t>45,587 : 1</t>
  </si>
  <si>
    <t>เชิงปริมาณ</t>
  </si>
  <si>
    <t>เชิงคุณภาพ</t>
  </si>
  <si>
    <t>เชิงเวลา</t>
  </si>
  <si>
    <t>เชิงต้นทุน</t>
  </si>
  <si>
    <t>กิจกรรม</t>
  </si>
  <si>
    <t>แผนงานรอง  แผนงานจัดการศึกษา</t>
  </si>
  <si>
    <t>งาน/โครงการ  งานจัดการศึกษาด้านสังคมศาสตร์</t>
  </si>
  <si>
    <t>แผนงานรอง   แผนงานสนับสนุนการพัฒนาวิชาการ</t>
  </si>
  <si>
    <t>แผนงานหลัก  แผนงานบริการที่มีรายรับ</t>
  </si>
  <si>
    <t>แผนงานรอง  แผนงานบริการที่มีรายรับ</t>
  </si>
  <si>
    <t xml:space="preserve"> - เงินตอบแทนผู้จัดการโครงการ</t>
  </si>
  <si>
    <t>284/ (211)</t>
  </si>
  <si>
    <t xml:space="preserve"> - จัดหาวัสดุคงคลัง (เบิกจากคลังพัสดุกลาง  ส่วนพัสดุเท่านั้น)</t>
  </si>
  <si>
    <t>6/ (-)</t>
  </si>
  <si>
    <t>106/ (98)</t>
  </si>
  <si>
    <t>81/ (26)</t>
  </si>
  <si>
    <t>860/ (713)</t>
  </si>
  <si>
    <t>941/ (739)</t>
  </si>
  <si>
    <t>200/ (221)</t>
  </si>
  <si>
    <t xml:space="preserve"> - จำนวนแขกที่มาใช้บริการห้องพัก</t>
  </si>
  <si>
    <t xml:space="preserve"> - จำนวนการขอใช้บริการห้องประชุม/จัดเลี้ยง</t>
  </si>
  <si>
    <t xml:space="preserve"> - จำนวนแขกที่มาใช้บริการห้องอาหาร</t>
  </si>
  <si>
    <t xml:space="preserve"> - จำนวนนักศึกษา หรือศิษย์เก่าที่ได้รับการประกาศเกียรติคุณ</t>
  </si>
  <si>
    <t xml:space="preserve">   ยกย่องในด้าน วิชาการ วิชาชีพ คุณธรรมจริยธรรม หรือรางวัล</t>
  </si>
  <si>
    <t xml:space="preserve">   ทางวิชาการหรือด้านอื่นที่เกี่ยวข้องกับคุณภาพบัณฑิตใน</t>
  </si>
  <si>
    <t>1 กิจกรรม</t>
  </si>
  <si>
    <t xml:space="preserve"> - สำเร็จตามแผนงานในระยะเวลาที่กำหนด</t>
  </si>
  <si>
    <t xml:space="preserve"> - ประมาณการรายได้จากการให้บริการ</t>
  </si>
  <si>
    <t>5 โครงการ</t>
  </si>
  <si>
    <t>กิจกรรมหลัก  ดำเนินการวิจัยโครงการวิจัยใหม่</t>
  </si>
  <si>
    <t>งาน/โครงการ  การพัฒนาตามยุทธศาสตร์</t>
  </si>
  <si>
    <t xml:space="preserve"> - พันธกิจยุทธศาสตร์ที่ 3 พัฒนาอุทยานการศึกษาเพื่อการเรียนรู้ ทั้งในระบบ   </t>
  </si>
  <si>
    <t xml:space="preserve">   นอกระบบตามอัธยาศัยและตลอดชีวิต</t>
  </si>
  <si>
    <t>ยุทธศาสตร์ที่ 6  สร้างมูลค่าเพิ่มจากทรัพยากรของมหาวิทยาลัยสู่การ</t>
  </si>
  <si>
    <t xml:space="preserve"> - จ่ายค่าตอบแทนอาจารย์พิเศษและอาจารย์ประจำ, ค่าเครื่องบิน, ค่าที่พัก, ค่ารับรอง</t>
  </si>
  <si>
    <t xml:space="preserve"> - ศึกษาดูงานและพัฒนาบุคลากร</t>
  </si>
  <si>
    <t xml:space="preserve"> - ประชุมสัมมนา</t>
  </si>
  <si>
    <t xml:space="preserve"> - จ่ายค่าตอบแทนอาจารย์ที่ปรึกษารายวิชาการศึกษาค้นคว้าอิสระ, ค่าตรวจ Abstract</t>
  </si>
  <si>
    <t xml:space="preserve"> - จัดกิจกรรมเสริมหลักสูตร</t>
  </si>
  <si>
    <t xml:space="preserve"> - ประชาสัมพันธ์หลักสูตร</t>
  </si>
  <si>
    <t xml:space="preserve"> - จ่ายค่าตอบแทนกรรมการสอบประมวลความรู้, สอบการศึกษาค้นคว้าอิสระ, สอบ</t>
  </si>
  <si>
    <t xml:space="preserve">    วิทยานิพนธ์, สอบคัดเลือกนักศึกษาใหม่</t>
  </si>
  <si>
    <t>ปี พ.ศ.2552</t>
  </si>
  <si>
    <t xml:space="preserve">  ปี พ.ศ.2552</t>
  </si>
  <si>
    <t>100/ (98)</t>
  </si>
  <si>
    <t xml:space="preserve"> - ร้อยละของบทความจากวิทยานิพนธ์/การศึกษาอิสระ</t>
  </si>
  <si>
    <t>(76.62)</t>
  </si>
  <si>
    <t>(0.21)</t>
  </si>
  <si>
    <t>(1.33)</t>
  </si>
  <si>
    <t>9,834,000/</t>
  </si>
  <si>
    <t>(8,290,450)</t>
  </si>
  <si>
    <t>ตัวชี้วัดการบรรลุวัตถุประสงค์</t>
  </si>
  <si>
    <t xml:space="preserve"> - บริการห้องพัก</t>
  </si>
  <si>
    <t>1 ต.ค.56</t>
  </si>
  <si>
    <t>30 ก.ย.57</t>
  </si>
  <si>
    <t>1,870/ (1,481)</t>
  </si>
  <si>
    <t>314/ (203)</t>
  </si>
  <si>
    <t>65/ (66.45)</t>
  </si>
  <si>
    <t>4.00/ (4.33)</t>
  </si>
  <si>
    <t>240/ (248)</t>
  </si>
  <si>
    <t>35/ (23)</t>
  </si>
  <si>
    <t>275/ (271)</t>
  </si>
  <si>
    <t>(56.79 : 1)</t>
  </si>
  <si>
    <t>800/ (770)</t>
  </si>
  <si>
    <t>80/ (56)</t>
  </si>
  <si>
    <t>880/ (826)</t>
  </si>
  <si>
    <t>20/ (22)</t>
  </si>
  <si>
    <t>โครงการการจัดการศึกษาสำนักวิชาการจัดการ)</t>
  </si>
  <si>
    <t>100/ (100)</t>
  </si>
  <si>
    <t>85/ (73.9)</t>
  </si>
  <si>
    <t>100/ (85.8)</t>
  </si>
  <si>
    <t>80/ (64.9)</t>
  </si>
  <si>
    <t>80/ (97.50)</t>
  </si>
  <si>
    <t>100/ (N/A)</t>
  </si>
  <si>
    <t>85/ (N/A)</t>
  </si>
  <si>
    <t xml:space="preserve">   รับรางวัลในระดับชาติหรือระดับนานาชาติภายในรอบ</t>
  </si>
  <si>
    <t xml:space="preserve"> - จำนวนหลักสูตรนานาชาติต่อหลักสูตรระดับปริญญาโท</t>
  </si>
  <si>
    <t xml:space="preserve"> - มีระบบและกลไกในการพัฒนาและบริหารหลักสูตร </t>
  </si>
  <si>
    <t xml:space="preserve"> - ร้อยละของหลักสูตรที่ได้มาตรฐานต่อหลักสูตรทั้งหมด </t>
  </si>
  <si>
    <t xml:space="preserve">   ความต้องการของสังคม</t>
  </si>
  <si>
    <t>2.76/ (2.62)</t>
  </si>
  <si>
    <t>85/ (92.47)</t>
  </si>
  <si>
    <t>100/ (76.34)</t>
  </si>
  <si>
    <t>80/ (69.89)</t>
  </si>
  <si>
    <t>3.75/ (3.88)</t>
  </si>
  <si>
    <t>4.00/ (4.35)</t>
  </si>
  <si>
    <t>85/ (80.72)</t>
  </si>
  <si>
    <t>80/ (97.59)</t>
  </si>
  <si>
    <t>2.76/ (N/A)</t>
  </si>
  <si>
    <t>85/ (79.56)</t>
  </si>
  <si>
    <t>100/ (96.13)</t>
  </si>
  <si>
    <t>80/ (N/A)</t>
  </si>
  <si>
    <t>3.75/ (N/A)</t>
  </si>
  <si>
    <t>5/ (6.06)</t>
  </si>
  <si>
    <t>5/ (0.48)</t>
  </si>
  <si>
    <t>80/ (95.58)</t>
  </si>
  <si>
    <t>5/ (1.96)</t>
  </si>
  <si>
    <t>5/ (5.75)</t>
  </si>
  <si>
    <t xml:space="preserve"> - หมวดวิชาศึกษาทั่วไป</t>
  </si>
  <si>
    <t>หลักสูตรระดับบัณฑิตศึกษา</t>
  </si>
  <si>
    <t>แผนงานหลัก   แผนงานศาสนา ศิลปะและวัฒนธรรม</t>
  </si>
  <si>
    <t>แผนงานรอง   แผนงานทำนุบำรุงศิลปะและวัฒนธรรม</t>
  </si>
  <si>
    <t>75/ (76.47)</t>
  </si>
  <si>
    <t>65/ (45.97)</t>
  </si>
  <si>
    <t xml:space="preserve"> (24,241.04 : 1)</t>
  </si>
  <si>
    <t>(22,348.55 : 1)</t>
  </si>
  <si>
    <t>62,532 : 1/</t>
  </si>
  <si>
    <t xml:space="preserve"> - น้ำมันเชื้อเพลิง  (ห้ามโอนเปลี่ยนแปลงงบประมาณ)</t>
  </si>
  <si>
    <t xml:space="preserve"> - ร้อยละของงานที่สำเร็จตามแผนงานในระยะเวลาที่กำหนด</t>
  </si>
  <si>
    <t xml:space="preserve">  ปี พ.ศ.2554</t>
  </si>
  <si>
    <t xml:space="preserve"> - จ่ายค่าซักรีดและทำความสะอาด</t>
  </si>
  <si>
    <t xml:space="preserve"> -</t>
  </si>
  <si>
    <t>ร้อยละของรายได้จากการจัดการศึกษาที่เพิ่มขึ้นจากปีที่ผ่านมา</t>
  </si>
  <si>
    <t>ปี พ.ศ.2551</t>
  </si>
  <si>
    <t>หลักสูตร</t>
  </si>
  <si>
    <t>(6,867)</t>
  </si>
  <si>
    <t>80/ (85)</t>
  </si>
  <si>
    <t>(104.96)</t>
  </si>
  <si>
    <t xml:space="preserve">  ปี พ.ศ.2553</t>
  </si>
  <si>
    <t>160 (99)</t>
  </si>
  <si>
    <t>200 (204)</t>
  </si>
  <si>
    <t>10 (4)</t>
  </si>
  <si>
    <t>ชิ้นงาน</t>
  </si>
  <si>
    <t>(23,796.01)</t>
  </si>
  <si>
    <t>(17,229.49 : 1)</t>
  </si>
  <si>
    <t>300/ (310)</t>
  </si>
  <si>
    <t>ค่าเฉลี่ย</t>
  </si>
  <si>
    <t>ระดับ</t>
  </si>
  <si>
    <t>590 (464)</t>
  </si>
  <si>
    <t>บาท : คน</t>
  </si>
  <si>
    <t xml:space="preserve">                                      ตัวบ่งชี้ 1.3</t>
  </si>
  <si>
    <r>
      <t xml:space="preserve">   ปฏิบัติงานที่กำหนด              </t>
    </r>
  </si>
  <si>
    <t xml:space="preserve"> - ร้อยละของการบรรลุเป้าหมายตามตัวบ่งชี้ของการ</t>
  </si>
  <si>
    <t xml:space="preserve"> - อัตราการเข้าพักเฉลี่ย</t>
  </si>
  <si>
    <t>(21.04)</t>
  </si>
  <si>
    <t>55/ (NA)</t>
  </si>
  <si>
    <t xml:space="preserve"> - จำนวนผู้ใช้บริการห้องประชุม/จัดเลี้ยง</t>
  </si>
  <si>
    <t>85/ (NA)</t>
  </si>
  <si>
    <t>(1,877,598)</t>
  </si>
  <si>
    <t>(75.10)</t>
  </si>
  <si>
    <t>(7,694)</t>
  </si>
  <si>
    <t>31 รายวิชา</t>
  </si>
  <si>
    <r>
      <t>แผน</t>
    </r>
    <r>
      <rPr>
        <b/>
        <sz val="14"/>
        <rFont val="TH SarabunPSK"/>
        <family val="2"/>
      </rPr>
      <t xml:space="preserve">/ </t>
    </r>
    <r>
      <rPr>
        <b/>
        <sz val="12"/>
        <rFont val="TH SarabunPSK"/>
        <family val="2"/>
      </rPr>
      <t>(ผล)</t>
    </r>
  </si>
  <si>
    <t>&gt; 80/ (98.42)</t>
  </si>
  <si>
    <t>&gt; 80/ (92.89)</t>
  </si>
  <si>
    <t>&gt; 80/ (91.85)</t>
  </si>
  <si>
    <r>
      <t xml:space="preserve">จำนวนนักศึกษาที่เข้าใหม่ปีการศึกษา </t>
    </r>
    <r>
      <rPr>
        <sz val="14"/>
        <color indexed="10"/>
        <rFont val="TH SarabunPSK"/>
        <family val="2"/>
      </rPr>
      <t>2551</t>
    </r>
    <r>
      <rPr>
        <sz val="14"/>
        <rFont val="TH SarabunPSK"/>
        <family val="2"/>
      </rPr>
      <t xml:space="preserve"> ไม่ต่ำกว่า 50 คน</t>
    </r>
  </si>
  <si>
    <t>5,236,000/</t>
  </si>
  <si>
    <t>(-12.11)</t>
  </si>
  <si>
    <t>6,000 คน</t>
  </si>
  <si>
    <t>12 ครั้ง</t>
  </si>
  <si>
    <t>840 คน</t>
  </si>
  <si>
    <r>
      <t xml:space="preserve"> - จำนวนผู้สำเร็จการศึกษา                         </t>
    </r>
    <r>
      <rPr>
        <b/>
        <sz val="12"/>
        <rFont val="TH SarabunPSK"/>
        <family val="2"/>
      </rPr>
      <t xml:space="preserve"> </t>
    </r>
  </si>
  <si>
    <r>
      <t xml:space="preserve">   หรือระดับปริญญาเอกทั้งหมด                   </t>
    </r>
    <r>
      <rPr>
        <b/>
        <i/>
        <sz val="12"/>
        <rFont val="TH SarabunPSK"/>
        <family val="2"/>
      </rPr>
      <t>มวล.3</t>
    </r>
  </si>
  <si>
    <r>
      <t xml:space="preserve">                                                    </t>
    </r>
    <r>
      <rPr>
        <b/>
        <i/>
        <sz val="12"/>
        <rFont val="TH SarabunPSK"/>
        <family val="2"/>
      </rPr>
      <t xml:space="preserve"> สมศ.6.1</t>
    </r>
  </si>
  <si>
    <r>
      <t xml:space="preserve">    อาจารย์และสิ่งสนับสนุนการเรียนรู้                </t>
    </r>
    <r>
      <rPr>
        <b/>
        <sz val="12"/>
        <rFont val="TH SarabunPSK"/>
        <family val="2"/>
      </rPr>
      <t xml:space="preserve"> </t>
    </r>
  </si>
  <si>
    <t>กิจกรรมหลัก  การพัฒนาตามยุทธศาสตร์ *</t>
  </si>
  <si>
    <t>&gt;80/ (95.42)</t>
  </si>
  <si>
    <t>&gt;80/ (92.13)</t>
  </si>
  <si>
    <t>&gt;80/ (95.10)</t>
  </si>
  <si>
    <t>&lt;68.63%</t>
  </si>
  <si>
    <t xml:space="preserve">3.2 ภารกิจยุทธศาสตร์ </t>
  </si>
  <si>
    <t xml:space="preserve">                                      </t>
  </si>
  <si>
    <t xml:space="preserve"> - จำนวนนักศึกษาเต็มเวลาเทียบเท่าต่อจำนวนอาจารย์ประจำ</t>
  </si>
  <si>
    <t>(72.45 : 1)</t>
  </si>
  <si>
    <r>
      <t xml:space="preserve">                                                </t>
    </r>
    <r>
      <rPr>
        <b/>
        <sz val="12"/>
        <rFont val="TH SarabunPSK"/>
        <family val="2"/>
      </rPr>
      <t xml:space="preserve">   </t>
    </r>
  </si>
  <si>
    <t>5/ (1.29)</t>
  </si>
  <si>
    <t xml:space="preserve"> - บริหารจัดการกลาง</t>
  </si>
  <si>
    <t>5/ (2.88)</t>
  </si>
  <si>
    <t>5/ (0.03)</t>
  </si>
  <si>
    <t>9,372,000/</t>
  </si>
  <si>
    <t>(2,464,121)</t>
  </si>
  <si>
    <t xml:space="preserve">   เมื่อเทียบจากแผน</t>
  </si>
  <si>
    <t>(80.92)</t>
  </si>
  <si>
    <t xml:space="preserve"> (พิจารณารายละเอียดตัวชี้วัดในงานจัดการศึกษาใน</t>
  </si>
  <si>
    <t xml:space="preserve"> (พิจารณารายละเอียดตัวชี้วัดอื่นๆ ในโครงการจัดการ</t>
  </si>
  <si>
    <t>85/ (71.4)</t>
  </si>
  <si>
    <t>100/ (85.5)</t>
  </si>
  <si>
    <t>80/ (58.2)</t>
  </si>
  <si>
    <t>3.50/ (3.70)</t>
  </si>
  <si>
    <t xml:space="preserve"> - ร้อยละของรายได้จากการจัดการศึกษาที่เพิ่มขึ้นจากปี</t>
  </si>
  <si>
    <t xml:space="preserve">   ที่ผ่านมา</t>
  </si>
  <si>
    <t xml:space="preserve">   ได้รับการตีพิมพ์เผยแพร่ในระดับชาติ</t>
  </si>
  <si>
    <t xml:space="preserve"> - เงินสนับสนุนงานวิจัยและงานสร้างสรรค์จากภายใน</t>
  </si>
  <si>
    <t xml:space="preserve"> - จำนวนผู้สำเร็จการศึกษา                          </t>
  </si>
  <si>
    <t xml:space="preserve">  - จำนวนนักศึกษาที่คงอยู่                          </t>
  </si>
  <si>
    <t xml:space="preserve">   ระดับชาติหรือระดับนานาชาติในรอบ 3 ปีที่ผ่านมา    </t>
  </si>
  <si>
    <t xml:space="preserve">   3 ปีที่ผ่านมา                                          </t>
  </si>
  <si>
    <t>85/ (71.95)</t>
  </si>
  <si>
    <t>100/ (62.43)</t>
  </si>
  <si>
    <t>80/ (55.55)</t>
  </si>
  <si>
    <t>3.75/ (3.91)</t>
  </si>
  <si>
    <t>520/ (305)</t>
  </si>
  <si>
    <t>140/ (37)</t>
  </si>
  <si>
    <t>50/ (20)</t>
  </si>
  <si>
    <t>350/ (287)</t>
  </si>
  <si>
    <t>1,600/ (1,289)</t>
  </si>
  <si>
    <t>250/ (198)</t>
  </si>
  <si>
    <t>(27.82 : 1)</t>
  </si>
  <si>
    <t>10/ ( - )</t>
  </si>
  <si>
    <t>170/ (140)</t>
  </si>
  <si>
    <t>180/ (140)</t>
  </si>
  <si>
    <t>380/ (525)</t>
  </si>
  <si>
    <t>55/ (12)</t>
  </si>
  <si>
    <t>435/ (537)</t>
  </si>
  <si>
    <t>1,100/ (1,291)</t>
  </si>
  <si>
    <t>80/ (52)</t>
  </si>
  <si>
    <t>1,180/ (1,343)</t>
  </si>
  <si>
    <t>80/ (65.65)</t>
  </si>
  <si>
    <t>4.00/ (4.31)</t>
  </si>
  <si>
    <t>30 เล่ม</t>
  </si>
  <si>
    <t xml:space="preserve"> - ปฐมนิเทศ</t>
  </si>
  <si>
    <t xml:space="preserve"> - ปัจฉิมนิเทศ</t>
  </si>
  <si>
    <t xml:space="preserve"> - ค่ารับรอง</t>
  </si>
  <si>
    <t xml:space="preserve"> - หลักสูตรภาษาจีน</t>
  </si>
  <si>
    <t xml:space="preserve"> - หลักสูตรภาษาอังกฤษ</t>
  </si>
  <si>
    <t xml:space="preserve"> - ค่าจ้างชั่วคราว</t>
  </si>
  <si>
    <t xml:space="preserve"> - ร้อยละของระดับความพึงพอใจของผู้รับบริการ </t>
  </si>
  <si>
    <t>กิจกรรมหลัก   จัดให้บริการสิ่งอำนวยความสะดวก</t>
  </si>
  <si>
    <t>กิจกรรมหลัก   ดำเนินการจัดอบรม</t>
  </si>
  <si>
    <t>งาน/โครงการ  งานก่อสร้าง ปรับปรุง และซ่อมบำรุงอาคารและระบบสาธารณูปโภค</t>
  </si>
  <si>
    <t>กิจกรรมหลัก  ซ่อมแซมบำรุงครุภัณฑ์/อาคาร/ระบบสาธารณูปโภคและทรัพย์สิน</t>
  </si>
  <si>
    <t>(78.64)</t>
  </si>
  <si>
    <t>75/ (76.67)</t>
  </si>
  <si>
    <t>65/ (46.77)</t>
  </si>
  <si>
    <t>1.00/ (0.45)</t>
  </si>
  <si>
    <t>1.00/ (4.56)</t>
  </si>
  <si>
    <t xml:space="preserve"> - ร้อยละของการใช้จ่ายงบประมาณที่เป็นไปตามแผน</t>
  </si>
  <si>
    <t xml:space="preserve">   งบประมาณ</t>
  </si>
  <si>
    <t xml:space="preserve"> - ร้อยละของนักศึกษาที่สำเร็จการศึกษาตามเวลาปกติ </t>
  </si>
  <si>
    <t>N/A</t>
  </si>
  <si>
    <t>( - )</t>
  </si>
  <si>
    <t>(56)</t>
  </si>
  <si>
    <t xml:space="preserve">   พัฒนาและสร้างเสริมเอกลักษณ์ ศิลปะและวัฒนธรรม</t>
  </si>
  <si>
    <t>210 (208)</t>
  </si>
  <si>
    <t>ข้อมูลพื้นฐาน</t>
  </si>
  <si>
    <t>ประมาณการล่วงหน้า (ปีงบประมาณ)</t>
  </si>
  <si>
    <t>ปี พ.ศ.2550</t>
  </si>
  <si>
    <t xml:space="preserve"> - จำนวนโครงการวิจัยใหม่</t>
  </si>
  <si>
    <t xml:space="preserve"> - จำนวนโครงการวิจัยที่แล้วเสร็จ</t>
  </si>
  <si>
    <t xml:space="preserve"> - จำนวนโครงการบริการวิชาการ</t>
  </si>
  <si>
    <t xml:space="preserve"> - จำนวนโครงการทำนุบำรุงศิลปวัฒนธรรม</t>
  </si>
  <si>
    <t>โครงการ</t>
  </si>
  <si>
    <t xml:space="preserve"> - ผลการเรียนเฉลี่ยสะสม (GPAX) ของนักศึกษาทุกคนที่สำเร็จ</t>
  </si>
  <si>
    <t>86 - 95</t>
  </si>
  <si>
    <t xml:space="preserve">   รางวัลทางวิชาการหรือด้านอื่นที่เกี่ยวข้องกับคุณภาพบัณฑิต</t>
  </si>
  <si>
    <t>30 ก.ย.56</t>
  </si>
  <si>
    <t>6 รายวิชา</t>
  </si>
  <si>
    <t>งาน/โครงการ  งานทำนุบำรุงศิลปะและวัฒนธรรม</t>
  </si>
  <si>
    <t>กิจกรรมหลัก  ดำเนินโครงการทำนุบำรุงศิลปะและวัฒนธรรม</t>
  </si>
  <si>
    <t>บาทต่อคน</t>
  </si>
  <si>
    <t xml:space="preserve"> -  เงินสนับสนุนงานวิจัยและงานสร้างสรรค์ของสถาบัน </t>
  </si>
  <si>
    <t xml:space="preserve"> - เงินสนับสนุนงานวิจัยและงานสร้างสรรค์จากภายนอก</t>
  </si>
  <si>
    <t>520/ (507)</t>
  </si>
  <si>
    <t>1,750/ (1,742)</t>
  </si>
  <si>
    <t>304/ (255)</t>
  </si>
  <si>
    <t>(N/A)</t>
  </si>
  <si>
    <t>(1 : 32.50)</t>
  </si>
  <si>
    <t xml:space="preserve"> - ค่าใช้จ่ายทั้งหมดต่อจำนวนนักศึกษา (เต็มเวลาเทียบเท่า)</t>
  </si>
  <si>
    <t xml:space="preserve"> - ร้อยละของการใช้เงินนอกแผนและการโอนเปลี่ยนแปลง</t>
  </si>
  <si>
    <t>ร้อยละของผู้สำเร็จการศึกษาระดับปริญญาตรีที่สำเร็จ</t>
  </si>
  <si>
    <t xml:space="preserve">การศึกษาตามเวลาปกติ </t>
  </si>
  <si>
    <t>(ของผู้ที่เข้าศึกษาในรุ่นนั้น)   สงป.</t>
  </si>
  <si>
    <t>บาท</t>
  </si>
  <si>
    <t>3 กิจกรรม</t>
  </si>
  <si>
    <t>57/ (22)</t>
  </si>
  <si>
    <t>257/ (243)</t>
  </si>
  <si>
    <t>2 กิจกรรม</t>
  </si>
  <si>
    <t>700 (693)</t>
  </si>
  <si>
    <t>(578)</t>
  </si>
  <si>
    <t>(22)</t>
  </si>
  <si>
    <t>(600)</t>
  </si>
  <si>
    <t>55 (29)</t>
  </si>
  <si>
    <t>755 (722)</t>
  </si>
  <si>
    <t>(1,458)</t>
  </si>
  <si>
    <t>(240)</t>
  </si>
  <si>
    <t>(41)</t>
  </si>
  <si>
    <t>(262)</t>
  </si>
  <si>
    <t>กิจกรรมหลัก  จัดการศึกษาภาคสนามระดับปริญญาตรี</t>
  </si>
  <si>
    <t>หลักสูตรภาษาอังกฤษ</t>
  </si>
  <si>
    <t>แผนงานหลัก     แผนงานพัฒนาตามยุทธศาสตร์มหาวิทยาลัยวลัยลักษณ์</t>
  </si>
  <si>
    <t xml:space="preserve"> - ค่าตอบแทนนักศึกษาช่วยงาน/เงินล่วงเวลา</t>
  </si>
  <si>
    <t xml:space="preserve"> - ห้องพัก</t>
  </si>
  <si>
    <t xml:space="preserve"> - ห้องประชุม/จัดเลี้ยง</t>
  </si>
  <si>
    <t>/ (N/A)</t>
  </si>
  <si>
    <t>23/ (NA)</t>
  </si>
  <si>
    <t>840/ (NA)</t>
  </si>
  <si>
    <t>2,000/ (NA)</t>
  </si>
  <si>
    <t>12/ (NA)</t>
  </si>
  <si>
    <t xml:space="preserve"> - ค่าไฟฟ้า</t>
  </si>
  <si>
    <t xml:space="preserve"> - ร้อยละของบัณฑิตระดับปริญญาตรีที่ได้ทำงานตรงสาขา</t>
  </si>
  <si>
    <t xml:space="preserve"> - ระดับความพึงพอใจของนักศึกษาต่อคุณภาพการสอนของ</t>
  </si>
  <si>
    <t>กิจกรรมหลัก  จ่ายค่าสาธารณูปโภค</t>
  </si>
  <si>
    <t>ปี พ.ศ.2554</t>
  </si>
  <si>
    <t>งาน/โครงการ  งานบริการสาธารณูปโภคและสิ่งอำนวยความสะดวก</t>
  </si>
  <si>
    <t xml:space="preserve"> - หลักสูตรอาเซียนศึกษา</t>
  </si>
  <si>
    <t>กิจกรรมหลัก  จัดหาอาจารย์พิเศษระดับปริญญาตรี</t>
  </si>
  <si>
    <t>กิจกรรมหลัก  จัดกิจกรรมการเรียนการสอนภาษาอังกฤษระดับบัณฑิตศึกษา</t>
  </si>
  <si>
    <t>1 ต.ค.55</t>
  </si>
  <si>
    <t xml:space="preserve"> - ค่าโทรศัพท์</t>
  </si>
  <si>
    <t xml:space="preserve"> - ค่าไปรษณีย์</t>
  </si>
  <si>
    <t xml:space="preserve">   (ห้ามโอนเปลี่ยนแปลงรายการ)</t>
  </si>
  <si>
    <t>แผนงานหลัก  แผนงานจัดการศึกษาอุดมศึกษา</t>
  </si>
  <si>
    <t>แผนงานหลัก  แผนงานจัดการอุดมศึกษา</t>
  </si>
  <si>
    <t>แผนงานรอง  แผนงานสนับสนุนการจัดการศึกษา</t>
  </si>
  <si>
    <t>กิจกรรมหลัก   จ้างเหมาบริการและอำนวยความสะดวก</t>
  </si>
  <si>
    <t>กิจกรรมหลัก  การจัดการทั่วไป</t>
  </si>
  <si>
    <t>กิจกรรมหลัก   จัดกิจกรรมเสริมหลักสูตรระดับปริญญาตรี</t>
  </si>
  <si>
    <t>กิจกรรมหลัก   จัดกิจกรรมเสริมหลักสูตรระดับบัณฑิตศึกษา</t>
  </si>
  <si>
    <t>(7)</t>
  </si>
  <si>
    <t>(91.3)</t>
  </si>
  <si>
    <t>(83.03)</t>
  </si>
  <si>
    <t>(61.21)</t>
  </si>
  <si>
    <t>(3.83)</t>
  </si>
  <si>
    <t xml:space="preserve">ร้อยละ </t>
  </si>
  <si>
    <t>3.50/ (3.79)</t>
  </si>
  <si>
    <t>3.50/ (3.83)</t>
  </si>
  <si>
    <t>2,050/ (1,608)</t>
  </si>
  <si>
    <t>500/ (497)</t>
  </si>
  <si>
    <t>330/ (187)</t>
  </si>
  <si>
    <t xml:space="preserve">พัฒนาเป็นของสังคมแหล่งเรียนรู้ </t>
  </si>
  <si>
    <t>380/ (425)</t>
  </si>
  <si>
    <t>520/ (288)</t>
  </si>
  <si>
    <t>140/ (26)</t>
  </si>
  <si>
    <t>40/ (36)</t>
  </si>
  <si>
    <t>55/ (17)</t>
  </si>
  <si>
    <t>435/ (442)</t>
  </si>
  <si>
    <t>145/ (161)</t>
  </si>
  <si>
    <t>5/ (1)</t>
  </si>
  <si>
    <t>150/ (162)</t>
  </si>
  <si>
    <t>1,800/ (1,316)</t>
  </si>
  <si>
    <t>290/ (194)</t>
  </si>
  <si>
    <t>1,000/ (964)</t>
  </si>
  <si>
    <t xml:space="preserve">  ปี พ.ศ.2551</t>
  </si>
  <si>
    <t>แผน/ (ผล)</t>
  </si>
  <si>
    <t>แผน</t>
  </si>
  <si>
    <t>ร้อยละ</t>
  </si>
  <si>
    <t xml:space="preserve">      พิจารณาจาก (ร่าง) ตัวชี้วัดและเป้าหมายการดำเนินงานตามแผนพัฒนาเชิงยุทธศาสตร์ระดับพันธกิจหลัก/พันธกิจสนับสนุน </t>
  </si>
  <si>
    <t>ในหน้า 31 - 60</t>
  </si>
  <si>
    <t xml:space="preserve">  ปี พ.ศ.2556</t>
  </si>
  <si>
    <t>6,000/</t>
  </si>
  <si>
    <t>(6,639)</t>
  </si>
  <si>
    <t xml:space="preserve"> - ร้อยละความสำเร็จตามเป้าหมายผลผลิตของหน่วยงาน</t>
  </si>
  <si>
    <t>80/ (94.23)</t>
  </si>
  <si>
    <t>5/ (2.58)</t>
  </si>
  <si>
    <t>5,000/</t>
  </si>
  <si>
    <t>(9,699)</t>
  </si>
  <si>
    <t>50/ (40)</t>
  </si>
  <si>
    <t>85/ (80)</t>
  </si>
  <si>
    <t>90/ (90.00)</t>
  </si>
  <si>
    <t>ไตรมาสที่ 1</t>
  </si>
  <si>
    <t>ไตรมาสที่ 2</t>
  </si>
  <si>
    <t>ไตรมาสที่ 3</t>
  </si>
  <si>
    <t>ไตรมาสที่ 4</t>
  </si>
  <si>
    <t>2 รายวิชา</t>
  </si>
  <si>
    <t>เรือนวลัย</t>
  </si>
  <si>
    <t>จำนวนนักศึกษาคงอยู่ไม่ต่ำกว่าร้อยละ 60</t>
  </si>
  <si>
    <t>ผู้สำเร็จการศึกษาตามหลักสูตรภายในระยะเวลาที่กำหนดไม่ต่ำกว่า ร้อยละ 50</t>
  </si>
  <si>
    <t>ร้อยละ 20 ของบทความจากวิทยานิพนธ์/การศึกษาอิสระได้รับการตีพิมพ์เผยแพร่ในระดับชาติ</t>
  </si>
  <si>
    <t>หลักสูตรได้มาตรฐาน ร้อยละ 100</t>
  </si>
  <si>
    <t>สำเร็จตามแผนงานในระยะเวลาที่กำหนด</t>
  </si>
  <si>
    <t xml:space="preserve"> (21,828.22 : 1)</t>
  </si>
  <si>
    <t>65/ (19.77)</t>
  </si>
  <si>
    <t>520/ (298)</t>
  </si>
  <si>
    <t>80/ (57.31)</t>
  </si>
  <si>
    <t>80/ (99.40)</t>
  </si>
  <si>
    <t>(56.62 : 1)</t>
  </si>
  <si>
    <t>75/ (35.56)</t>
  </si>
  <si>
    <t>20/ (7)</t>
  </si>
  <si>
    <t>จัดอบรมด้านการโรงแรมแผนกต้อนรับ (Front Office Department) ให้กับ</t>
  </si>
  <si>
    <t>พนักงานของโรงแรมแรมและนักศึกษาหลักสูตรการจัดการการท่องเที่ยว</t>
  </si>
  <si>
    <t>และการบริการ</t>
  </si>
  <si>
    <t>30 คน</t>
  </si>
  <si>
    <t>ติดต่อวิทยากร (ผู้จัดการฝ่ายต้อนรับของโรงแรม)</t>
  </si>
  <si>
    <t>ประกาศรับสมัครผู้เข้าร่วมการอบรม</t>
  </si>
  <si>
    <t>จัดการอบรม</t>
  </si>
  <si>
    <t>ผู้จัดการโครงการเรือนวลัย</t>
  </si>
  <si>
    <t>เจ้าหน้าที่โครงการเรือนวลัย</t>
  </si>
  <si>
    <t>ปี พ.ศ.2557</t>
  </si>
  <si>
    <t xml:space="preserve"> - ร้อยละของนักศึกษาที่สูญเสียต่อรุ่น (พ้นสภาพจากผลการเรียน)    </t>
  </si>
  <si>
    <t xml:space="preserve"> - ร้อยละของบัณฑิตระดับปริญญาตรีที่ได้งานทำหรือการประกอบ</t>
  </si>
  <si>
    <t>320/ (277)</t>
  </si>
  <si>
    <t>30/ (12)</t>
  </si>
  <si>
    <t>พ.ศ.2561</t>
  </si>
  <si>
    <t xml:space="preserve"> - เงินตอบแทนตำแหน่งบริหาร</t>
  </si>
  <si>
    <t xml:space="preserve"> - นักศึกษาได้รับรางวัลระดับชาติ</t>
  </si>
  <si>
    <t>190/ (211)</t>
  </si>
  <si>
    <t>10/ (6)</t>
  </si>
  <si>
    <t>200/ (217)</t>
  </si>
  <si>
    <t>520/ (271)</t>
  </si>
  <si>
    <t>1,362/ (1,084)</t>
  </si>
  <si>
    <t>150/ (51)</t>
  </si>
  <si>
    <t>200/ (202)</t>
  </si>
  <si>
    <t>&gt;80/ (N/A)</t>
  </si>
  <si>
    <t xml:space="preserve">  ศึกษาสำนักวิชาการจัดการ)</t>
  </si>
  <si>
    <t>645/ (556)</t>
  </si>
  <si>
    <t>610/ (540)</t>
  </si>
  <si>
    <t>35/ (16)</t>
  </si>
  <si>
    <t>1,900/ (1,783)</t>
  </si>
  <si>
    <t>1,840/ (1,730)</t>
  </si>
  <si>
    <t>60/ (53)</t>
  </si>
  <si>
    <t>80/ (142.11)</t>
  </si>
  <si>
    <t>5 คน</t>
  </si>
  <si>
    <t>3. สำนักวิชาสามารถพัฒนาองค์ความรู้ซึ่งจะนำไปสู่ความเป็นเลิศทางวิชาการและการบริการวิชาการได้อย่างมีคุณภาพ</t>
  </si>
  <si>
    <t xml:space="preserve">2. ได้บัณฑิตที่มีความรอบรู้ในทางวิชาการ และสามารถนำทฤษฎีไปประยุกต์ใช้ในภาคปฏิบัติได้อย่างมีประสิทธิภาพ ตลอดจนมีคุณธรรม  </t>
  </si>
  <si>
    <t>จริยธรรมและสำนึกสาธารณะ</t>
  </si>
  <si>
    <t>8/ (13)</t>
  </si>
  <si>
    <t>1/ (6)</t>
  </si>
  <si>
    <t>(21.18 : 1)</t>
  </si>
  <si>
    <t>80/ (52.12)</t>
  </si>
  <si>
    <t>85/ (91.0)</t>
  </si>
  <si>
    <t>100/ (92.1)</t>
  </si>
  <si>
    <t xml:space="preserve"> - ร้อยละของบัณฑิตระดับปริญญาตรีที่ได้รับเงินเดือนเริ่มต้นเป็นไป</t>
  </si>
  <si>
    <t xml:space="preserve"> - ร้อยละของบัณฑิตระดับปริญญาตรีที่ได้ทำงานตรงสาขาที่สำเร็จ</t>
  </si>
  <si>
    <t xml:space="preserve">   และสิ่งสนับสนุนการเรียนรู้       </t>
  </si>
  <si>
    <t xml:space="preserve"> - ระดับความพึงพอใจของนักศึกษาต่อคุณภาพการสอนของอาจารย์</t>
  </si>
  <si>
    <t>80/ (94.3)</t>
  </si>
  <si>
    <t>4.00/ (4.24)</t>
  </si>
  <si>
    <t>(41.54 : 1)</t>
  </si>
  <si>
    <t>85/ (83.7)</t>
  </si>
  <si>
    <t>100/ (90.6)</t>
  </si>
  <si>
    <t>80/ (84.4)</t>
  </si>
  <si>
    <t>4.00/ (4.16)</t>
  </si>
  <si>
    <t xml:space="preserve"> - / (18)</t>
  </si>
  <si>
    <t xml:space="preserve"> - จำนวนโครงการหรือกิจกรรมที่นักศึกษาประกวด/แข่งขัน</t>
  </si>
  <si>
    <t xml:space="preserve">   กิจกรรมวิชาการระดับชาติและนานาชาติ</t>
  </si>
  <si>
    <t xml:space="preserve"> - จำนวนรางวัลจากการประกวดแข่งขันกิจกรรมทางวิชาการ</t>
  </si>
  <si>
    <t xml:space="preserve"> - ร้อยละความพึงพอใจของนักศึกษาต่อระบบอาจารย์ที่ปรึกษา</t>
  </si>
  <si>
    <t xml:space="preserve">   ตั้งแต่ระดับ 3.51 ขึ้นไป</t>
  </si>
  <si>
    <t xml:space="preserve"> - จำนวนกิจกรรมที่จัดขึ้นเพื่อพบกลุ่มนักศึกษาของที่ปรึกษา</t>
  </si>
  <si>
    <t>5</t>
  </si>
  <si>
    <t xml:space="preserve">   วิชาการ</t>
  </si>
  <si>
    <t xml:space="preserve"> - จำนวนกิจกรรมเพื่อการสรรหานักศึกษาที่มีคุณภาพ</t>
  </si>
  <si>
    <t xml:space="preserve"> - จำนวนรายวิชาที่มีการปรับปรุงและพัฒนาการสอน</t>
  </si>
  <si>
    <t xml:space="preserve"> - ร้อยละของรายวิชาในทุกหลักสูตรที่จัดการเรียนการสอนแบบ </t>
  </si>
  <si>
    <t xml:space="preserve"> - จำนวนงานวิจัย/นวัตกรรมที่เกี่ยวกับการเรียนการสอนแบบ</t>
  </si>
  <si>
    <t xml:space="preserve"> - จำนวนรายวิชาที่มีการบูรณาการการเรียนการสอนกับการวิจัย </t>
  </si>
  <si>
    <t xml:space="preserve"> - ผลการบริการนักศึกษาผ่านเกณฑ์การประเมินการประกัน</t>
  </si>
  <si>
    <t>คะแนนเต็ม</t>
  </si>
  <si>
    <t xml:space="preserve"> - ผลการประเมินผู้เรียนและการบริหารหลักสูตร ผ่านเกณฑ์</t>
  </si>
  <si>
    <t xml:space="preserve"> - ผลงานของผู้สำเร็จการศึกษาในระดับปริญญาโทได้รับการ</t>
  </si>
  <si>
    <t>3/ (N/A)</t>
  </si>
  <si>
    <t>10/ (N/A)</t>
  </si>
  <si>
    <t>70/ (N/A)</t>
  </si>
  <si>
    <t>&gt;=5/ (N/A)</t>
  </si>
  <si>
    <t>&gt;=4/ (N/A)</t>
  </si>
  <si>
    <t xml:space="preserve">   ต้องการของสังคม</t>
  </si>
  <si>
    <t>4.00/ (4.23)</t>
  </si>
  <si>
    <t>4.00/ (4.14)</t>
  </si>
  <si>
    <t xml:space="preserve">   Active Learning</t>
  </si>
  <si>
    <t xml:space="preserve">   การประเมินคุณภาพการศึกษา </t>
  </si>
  <si>
    <t xml:space="preserve">   ตีพิมพ์เผยแพร่ </t>
  </si>
  <si>
    <t xml:space="preserve">   บริการวิชาการ ทำนุบำรุงศิลปะและวัฒนธรรมหรือกิจกรรม</t>
  </si>
  <si>
    <t>โครงการ/</t>
  </si>
  <si>
    <t xml:space="preserve">   คุณภาพการศึกษา</t>
  </si>
  <si>
    <t>คะแนน</t>
  </si>
  <si>
    <t xml:space="preserve">   นักศึกษา </t>
  </si>
  <si>
    <t>&gt;3.51</t>
  </si>
  <si>
    <t xml:space="preserve"> - ผลการบริการนักศึกษา (ศิษย์เก่า) ผ่านเกณฑ์การประเมิน</t>
  </si>
  <si>
    <t xml:space="preserve">   การประกันคุณภาพการศึกษา</t>
  </si>
  <si>
    <t>&gt;=1/ (N/A)</t>
  </si>
  <si>
    <t>&gt;=80/ (N/A)</t>
  </si>
  <si>
    <t>&gt;=3/ (N/A)</t>
  </si>
  <si>
    <t>&gt;=30/ (N/A)</t>
  </si>
  <si>
    <t>20/ (N/A)</t>
  </si>
  <si>
    <t>&gt;=12/ (N/A)</t>
  </si>
  <si>
    <t>&gt;=70/ (N/A)</t>
  </si>
  <si>
    <t>3 โครงการ</t>
  </si>
  <si>
    <t>19/ (N/A)</t>
  </si>
  <si>
    <t xml:space="preserve"> - ร้อยละของบัณฑิตที่มีทักษะด้านภาษาอังกฤษเพื่อการสื่อสาร</t>
  </si>
  <si>
    <t xml:space="preserve">   ผ่านเกณฑ์ด้วยคะแนนร้อยละ 60 ขึ้นไป (ตชว.ระดับมาตรการ)</t>
  </si>
  <si>
    <t xml:space="preserve">   ร้อยละ 60 ขึ้นไป (ตชว.ระดับมาตรการ)</t>
  </si>
  <si>
    <t xml:space="preserve"> - ร้อยละของบัณฑิตที่มีทักษะด้านการจัดการผ่านเกณฑ์ด้วยคะแนน</t>
  </si>
  <si>
    <t>20/ (NA)</t>
  </si>
  <si>
    <t>35/ (NA)</t>
  </si>
  <si>
    <t>กิจกรรมหลัก  จ่ายค่าสมาชิกรายปีศูนย์กีฬาและสุขภาพ</t>
  </si>
  <si>
    <t>/ (858)</t>
  </si>
  <si>
    <t xml:space="preserve"> - ร้อยละของผู้เข้าร่วมโครงการมีทักษะด้านภาษาเพิ่มขึ้น</t>
  </si>
  <si>
    <t>80/ (82.3)</t>
  </si>
  <si>
    <t>&gt;80/ (95.62)</t>
  </si>
  <si>
    <t>5/ (+4.16)</t>
  </si>
  <si>
    <t>(16,974.9 : 1)</t>
  </si>
  <si>
    <t>(5,550,600)</t>
  </si>
  <si>
    <t>(-28.41)</t>
  </si>
  <si>
    <t>6,780,000/</t>
  </si>
  <si>
    <t>&gt;80/ (90.64)</t>
  </si>
  <si>
    <t>5/ (+12.92)</t>
  </si>
  <si>
    <t>(1,680,505)</t>
  </si>
  <si>
    <t>(84.04)</t>
  </si>
  <si>
    <t>&gt;80/ (85.16)</t>
  </si>
  <si>
    <t>5/ (+1.36)</t>
  </si>
  <si>
    <t>อ.ปิยชาติ สึงตี</t>
  </si>
  <si>
    <t xml:space="preserve"> ก.ย.59</t>
  </si>
  <si>
    <t>หลักสูตรไทยศึกษาบูรณาการ</t>
  </si>
  <si>
    <t>1 คน</t>
  </si>
  <si>
    <t>หลักสูตรภาษาจีน</t>
  </si>
  <si>
    <t>อ.ดร.วรรัตน์ หวานจิตต์</t>
  </si>
  <si>
    <t>กิจกรรมหลัก  จัดหาอาจารย์พิเศษระดับระดับบัณฑิตศึกษา</t>
  </si>
  <si>
    <t>กิจกรรมหลัก  จัดสอบวิทยานิพนธ์/โครงร่างวิทยานิพนธ์</t>
  </si>
  <si>
    <t>30/ (21.01)</t>
  </si>
  <si>
    <t xml:space="preserve"> - ให้บริการที่พักตลอด 24 ชั่วโมง 365 วัน</t>
  </si>
  <si>
    <t>วัน</t>
  </si>
  <si>
    <t>365/ (365)</t>
  </si>
  <si>
    <t>ผู้จัดการโครงการฯ</t>
  </si>
  <si>
    <t xml:space="preserve"> - จัดหาวัสดุถาวร</t>
  </si>
  <si>
    <t xml:space="preserve"> - จัดหารครุภัณฑ์</t>
  </si>
  <si>
    <t>? รายการ</t>
  </si>
  <si>
    <t>5,513 คน</t>
  </si>
  <si>
    <t>16 ครั้ง</t>
  </si>
  <si>
    <t xml:space="preserve"> - จัดการเรียนการสอนภาคปฏิบัติ ประจำภาคการศึกษาที่ 1/2559</t>
  </si>
  <si>
    <t>4 รายวิชา</t>
  </si>
  <si>
    <t>กิจกรรมหลัก  การใช้และสาธิตเทคโนโลยีสารสนเทศในธุรกิจที่พักเพื่อการฬึกษา</t>
  </si>
  <si>
    <t>ในหลักสูตรอุตสาหกรรมท่องเที่ยว</t>
  </si>
  <si>
    <t xml:space="preserve"> - ค่าโปรแกรม Property Management System รวมการติดตั้ง</t>
  </si>
  <si>
    <t xml:space="preserve"> - ค่าเครื่อง UPS</t>
  </si>
  <si>
    <t xml:space="preserve">2.76 - </t>
  </si>
  <si>
    <r>
      <t xml:space="preserve">   ที่ประกาศรับ                                              </t>
    </r>
    <r>
      <rPr>
        <b/>
        <i/>
        <sz val="12"/>
        <rFont val="TH SarabunPSK"/>
        <family val="2"/>
      </rPr>
      <t>มวล.1</t>
    </r>
  </si>
  <si>
    <t>80 - 84</t>
  </si>
  <si>
    <r>
      <t xml:space="preserve">                                                            </t>
    </r>
    <r>
      <rPr>
        <b/>
        <i/>
        <sz val="12"/>
        <rFont val="TH SarabunPSK"/>
        <family val="2"/>
      </rPr>
      <t>มวล.4</t>
    </r>
  </si>
  <si>
    <t xml:space="preserve"> - ร้อยละของนักศึกษาที่สำเร็จการศึกษาตามเวลาปกติ (ของผู้ที่เข้า</t>
  </si>
  <si>
    <t xml:space="preserve">                                        ตัวบ่งชี้ 1.3</t>
  </si>
  <si>
    <r>
      <t xml:space="preserve">    เป็นไปตามเกณฑ์                                       </t>
    </r>
    <r>
      <rPr>
        <b/>
        <i/>
        <sz val="12"/>
        <rFont val="TH SarabunPSK"/>
        <family val="2"/>
      </rPr>
      <t>สมศ.1.3</t>
    </r>
  </si>
  <si>
    <r>
      <t xml:space="preserve">   ที่สำเร็จการศึกษา                                       </t>
    </r>
    <r>
      <rPr>
        <b/>
        <i/>
        <sz val="12"/>
        <rFont val="TH SarabunPSK"/>
        <family val="2"/>
      </rPr>
      <t>สงป.301</t>
    </r>
  </si>
  <si>
    <r>
      <t xml:space="preserve">   (ของผู้ที่เข้าศึกษาในรุ่นนั้น)                     </t>
    </r>
    <r>
      <rPr>
        <b/>
        <i/>
        <sz val="12"/>
        <rFont val="TH SarabunPSK"/>
        <family val="2"/>
      </rPr>
      <t>ตชว.ยุทธศาสตร์</t>
    </r>
  </si>
  <si>
    <t xml:space="preserve"> - จำนวนนักศึกษาและบุคลากรทางการศึกษาและประชาชน</t>
  </si>
  <si>
    <t>/ (600)</t>
  </si>
  <si>
    <t xml:space="preserve">  ทั่วไปได้รับการพัฒนาขีดความสามารถให้พร้อมสู่ประชาคม</t>
  </si>
  <si>
    <t xml:space="preserve"> - ร้อยละของผู้เข้าร่วมโครงการได้รับการพัฒนา มีความพร้อม</t>
  </si>
  <si>
    <r>
      <t xml:space="preserve">   สู่ประชาคมอาเซียน                             </t>
    </r>
    <r>
      <rPr>
        <b/>
        <i/>
        <sz val="12"/>
        <rFont val="TH SarabunPSK"/>
        <family val="2"/>
      </rPr>
      <t>สงป.301</t>
    </r>
  </si>
  <si>
    <t xml:space="preserve"> - ปริญญาโท</t>
  </si>
  <si>
    <t xml:space="preserve"> - ปริญญาเอก (หลักสูตรปกติ)</t>
  </si>
  <si>
    <t>1 โครงการ</t>
  </si>
  <si>
    <t>งาน/โครงการ  สนับสนุนการพัฒนาวิชาการ</t>
  </si>
  <si>
    <t>2 โครงการ</t>
  </si>
  <si>
    <t xml:space="preserve"> - ร้อยละของอาจารย์และนักวิจัยที่มีผลงานวิชาการตีพิมพ์</t>
  </si>
  <si>
    <t xml:space="preserve">   ระดับนานาชาติ</t>
  </si>
  <si>
    <t xml:space="preserve"> - จำนวนหลักสูตรที่ได้รับการพัฒนาคุณภาพหลักสูตร</t>
  </si>
  <si>
    <t xml:space="preserve"> - บัณฑิตที่ได้งานทำภายใน 1 ปี หลังจบการศึกษา</t>
  </si>
  <si>
    <t xml:space="preserve"> - ผู้ใชบัณฑิตมีความพึงพอใจในคุณภาพของบัณฑิต</t>
  </si>
  <si>
    <t xml:space="preserve"> - ร้อยละของนักศึกษาที่สูญเสียต่อรุ่น (พ้นสภาพจากผลการเรียน)</t>
  </si>
  <si>
    <t xml:space="preserve"> - อาจารย์นำเสนอผลงานทางวิชาการในระดับนานาชาติ</t>
  </si>
  <si>
    <t>บทความ</t>
  </si>
  <si>
    <t xml:space="preserve">   ในระดับนานาชาติ</t>
  </si>
  <si>
    <t>≥100</t>
  </si>
  <si>
    <t xml:space="preserve"> - บทความวิจัยหรือบทความทางวิชาการของนักศึกษาระดับ</t>
  </si>
  <si>
    <t xml:space="preserve">   ปริญญาตรี</t>
  </si>
  <si>
    <t>เรื่อง</t>
  </si>
  <si>
    <t>≥10</t>
  </si>
  <si>
    <t xml:space="preserve"> - จำนวนผู้เข้าร่วมโครงการ Social Engagement </t>
  </si>
  <si>
    <t xml:space="preserve"> - จัดการเรียนการสอนภาคปฏิบัติ ประจำภาคการศึกษาที่ 2/2559</t>
  </si>
  <si>
    <t xml:space="preserve"> - จัดการเรียนการสอนภาคปฏิบัติ ประจำภาคการศึกษาที่ 3/2559</t>
  </si>
  <si>
    <t>งาน/โครงการ  สนับสนุนการพัฒนาศักยภาพการวิจัย</t>
  </si>
  <si>
    <t>งาน/โครงการ  สนับสนุนการบูรณาการพันธกิจสัมพันธ์กับชุมชน</t>
  </si>
  <si>
    <t xml:space="preserve"> - การพัฒนาศักยภาพการวิจัย</t>
  </si>
  <si>
    <t xml:space="preserve"> - จำนวนกิจกรรมส่งเสริมการวิจัยของอาจารย์</t>
  </si>
  <si>
    <t xml:space="preserve"> - จำนวนอาจารย์ใหม่ (ไม่เกิน 5 ปีและไม่มีตำแหน่ง</t>
  </si>
  <si>
    <t xml:space="preserve">   ทางวิชาการ) ที่ยื่นขอรับทุนวิจัย</t>
  </si>
  <si>
    <t xml:space="preserve"> - จำนวนอาจารย์ใหม่ (ไม่เกิน 5ปีและไม่มีตำแหน่ง</t>
  </si>
  <si>
    <t xml:space="preserve">   ทางวิชาการ) ที่มีผลงานเผยแพร่ในวารสาร ISI /Scopus/TCI</t>
  </si>
  <si>
    <t xml:space="preserve"> -  งบประมาณโครงการวิจัยจากหน่วยงานภายนอกต่อ</t>
  </si>
  <si>
    <t xml:space="preserve">    จำนวนอาจารย์</t>
  </si>
  <si>
    <t xml:space="preserve"> - จำนวนผลงานในวารสาร ISI/Scopus หรือยื่นขอจด</t>
  </si>
  <si>
    <t>ผลงาน/ชิ้น</t>
  </si>
  <si>
    <t xml:space="preserve">   ทรัพย์สินทางปัญญาต่อจำนวนอาจารย์</t>
  </si>
  <si>
    <t xml:space="preserve"> - จำนวนอาจารย์ที่ยื่นขอตำแหน่งทางวิชาการ</t>
  </si>
  <si>
    <t>นักศึกษา</t>
  </si>
  <si>
    <t xml:space="preserve"> -  จำนวนกิจกรรมส่งเสริมการวิจัยในระดับปริญญาตรี</t>
  </si>
  <si>
    <t xml:space="preserve"> - จำนวนวิทยานิพนธ์ที่ได้รับทุนสนับสนุน</t>
  </si>
  <si>
    <t xml:space="preserve"> - จำนวนผลงานวิจัยบัณฑิตศึกษาที่ได้รับการเผยแพร่</t>
  </si>
  <si>
    <t xml:space="preserve">   ในวารสาร</t>
  </si>
  <si>
    <t xml:space="preserve"> - จำนวนผลงานวิจัยบัณฑิตศึกษาที่ได้รับการเผยแพร่ในการ</t>
  </si>
  <si>
    <t xml:space="preserve">   ประชุมวิชาการ</t>
  </si>
  <si>
    <t xml:space="preserve"> - จำนวนผลงานวิจัยจากโครงงานปริญญาตรีที่ได้รับ</t>
  </si>
  <si>
    <t xml:space="preserve">   การเผยแพร่ /จัดแสดง หรือได้รับรางวัล</t>
  </si>
  <si>
    <t xml:space="preserve"> - จำนวนอาจาย์ที่ขอตำแหน่งทางวิชาการ</t>
  </si>
  <si>
    <t>กิจกรรมหลัก  การจัดการทั่วไป (หลักสูตรปรัชญาดุษฎีบัณฑืต)</t>
  </si>
  <si>
    <t>อ.จิรวัฒน์ แสงทอง</t>
  </si>
  <si>
    <t>อ.ทรรศนะ นวลสมศรี</t>
  </si>
  <si>
    <t xml:space="preserve"> - หลักสูตรไทยศึกษาบูรณาการ</t>
  </si>
  <si>
    <t xml:space="preserve"> - หลักสูตรรัฐศาสตร์</t>
  </si>
  <si>
    <t xml:space="preserve"> - หลักสูตรนิติศาสตร์</t>
  </si>
  <si>
    <t xml:space="preserve"> - หลักสูตรเอเชียศึกษา</t>
  </si>
  <si>
    <t xml:space="preserve"> - หลักสูตรเอเชียตะวันออกเฉียงใต้ศึกษา</t>
  </si>
  <si>
    <t xml:space="preserve"> - สัมมนาปลายภาคการศึกษาเพื่อพัฒนาโครงร่างวิทยานิพนธ์และสร้างความก้าวหน้าในการทำวิทยานิพนธ์หลักสูตรเอเชียศึกษาศึกษา
 </t>
  </si>
  <si>
    <t>ดร.ไพรินทร์ ศรีสินทร</t>
  </si>
  <si>
    <t>อ.ทวีพร คงแก้ว</t>
  </si>
  <si>
    <t>2 คน</t>
  </si>
  <si>
    <t>≥2</t>
  </si>
  <si>
    <t>≥5</t>
  </si>
  <si>
    <t>≥1</t>
  </si>
  <si>
    <t xml:space="preserve"> - นักศึกษาระดับบัณฑิตศึกษาได้นำเสนอโครงงานใน</t>
  </si>
  <si>
    <t xml:space="preserve">   ที่ประชุมวิชาการ</t>
  </si>
  <si>
    <t>80/ (80)</t>
  </si>
  <si>
    <t>100/ (80.0)</t>
  </si>
  <si>
    <t xml:space="preserve"> - ค่าที่ปรึกษาทางวิชาการ</t>
  </si>
  <si>
    <t>กิจกรรมหลัก  จัดหานักวิชาการ</t>
  </si>
  <si>
    <t xml:space="preserve"> (43,566 : 1)</t>
  </si>
  <si>
    <t>80/ (97.76)</t>
  </si>
  <si>
    <t>5/ (+8.65)</t>
  </si>
  <si>
    <t xml:space="preserve"> - จัดหานักวิชาการสาขาวิชาภาษาและวัฒนธรรม/ สาขาวิชาศึกษาทั่วไป/ สาขาวิชาสังคมศาสตร์ และสาขาวิชาอาณาบริเวณศึกษา</t>
  </si>
  <si>
    <t>25,000 : 1</t>
  </si>
  <si>
    <t>4/ (4)</t>
  </si>
  <si>
    <t>5 กิจกรรม</t>
  </si>
  <si>
    <t xml:space="preserve"> - นักศึกษาที่เข้าสอบมาตรฐานภาษาอังกฤษมีความรู้ด้าน</t>
  </si>
  <si>
    <t xml:space="preserve">   ภาษาอังกฤษผ่านเกณฑ์ด้วยคะแนนร้อยละ 60 ขึ้นไป</t>
  </si>
  <si>
    <t xml:space="preserve"> - อาจารย์ในแต่ละรายวิชา/หลักสูตรได้จัดการเรียนการสอน</t>
  </si>
  <si>
    <t xml:space="preserve">   แบบการเรียนรู้เชิงรุกและนำไปประยุกต์ใช้</t>
  </si>
  <si>
    <t xml:space="preserve"> - เครื่องมือการเรียนการสอนทักษะภาษาอังกฤษสำหรับ</t>
  </si>
  <si>
    <t xml:space="preserve">  นักศึกษาชั้นปีที่ 1</t>
  </si>
  <si>
    <t>ชุด</t>
  </si>
  <si>
    <t xml:space="preserve"> - ความพึงพอใจของนักศึกษาการจัดเรียนการเรียนรู้เชิงรุก</t>
  </si>
  <si>
    <t xml:space="preserve">  และนำไปประยุกต์ใช้</t>
  </si>
  <si>
    <t xml:space="preserve"> - ผลงานทางวิชาการ/บทความระดับชาติ</t>
  </si>
  <si>
    <t xml:space="preserve"> - คณาจารย์และนักศึกษาที่เข้าร่วมโครงการและได้พัฒนา</t>
  </si>
  <si>
    <t xml:space="preserve">   ความเชี่ยวชาญด้านประชาคมอาเซียน</t>
  </si>
  <si>
    <t xml:space="preserve"> - ผลงานการค้นคว้า เรียบเรียบและจัดทำฐานข้อมูลความรู้</t>
  </si>
  <si>
    <t xml:space="preserve">  เกี่ยวกับประชาคมอาเซียนในลักษณะสารานุกรมที่มีเนื้อหา</t>
  </si>
  <si>
    <t xml:space="preserve">  ถูกต้อง มีคุณภาพ คลอบคลุมประเด็นสำคัญที่สังคมไทยควรรู้</t>
  </si>
  <si>
    <t>คำ</t>
  </si>
  <si>
    <t xml:space="preserve"> - ร้อยละความสำเร็จของโครงการจัดตั้งศูนย์อาเซียนศึกษา</t>
  </si>
  <si>
    <t xml:space="preserve">   (ตชว.ระดับมาตรการ)</t>
  </si>
  <si>
    <t xml:space="preserve"> - มีการพัฒนาชุดโครงการวิจัยเกี่ยวกับประชาคมอาเซียน</t>
  </si>
  <si>
    <t>ชุดโครงการ</t>
  </si>
  <si>
    <t xml:space="preserve"> - จำนวนโครงการหรือกิจกรรมด้านวิชาการ/วิชาชีพ</t>
  </si>
  <si>
    <t xml:space="preserve">   /เสริมหลักสูตร</t>
  </si>
  <si>
    <t xml:space="preserve"> - จำนวนบุคลากรที่ทำงานวิจัยและการบริการวิชาการ</t>
  </si>
  <si>
    <t xml:space="preserve">   ที่ตอบสนองความต้องการของสังคม</t>
  </si>
  <si>
    <t xml:space="preserve"> - ร้อยละของอาจารย์และบุคลากรที่ได้รับการพัฒนา</t>
  </si>
  <si>
    <t xml:space="preserve">   ภาษาอังกฤษเพื่อการสื่อสารรองรับประชาคมอาเซียน</t>
  </si>
  <si>
    <t xml:space="preserve">  - จำนวนนักศึกษาและบุคลากรทางการศึกษาที่เข้าร่วม</t>
  </si>
  <si>
    <t xml:space="preserve">   การอบรมภาษา</t>
  </si>
  <si>
    <t>≥1,500</t>
  </si>
  <si>
    <t>(ต.ค.59- ธ.ค.59)</t>
  </si>
  <si>
    <t>(ม.ค.60- มี.ค.60)</t>
  </si>
  <si>
    <t>(เม.ย.60- มิ.ย.60)</t>
  </si>
  <si>
    <t>(ก.ค.60-ก.ย.60)</t>
  </si>
  <si>
    <t>1 ต.ค.59</t>
  </si>
  <si>
    <t>30 ก.ย.60</t>
  </si>
  <si>
    <t>9 โครงการ</t>
  </si>
  <si>
    <t xml:space="preserve"> - จัดกิจกรรม Inter-varsity Seminar on Cross-Culture Issues</t>
  </si>
  <si>
    <t xml:space="preserve"> - จัดกิจกรรม Reading Fair</t>
  </si>
  <si>
    <t xml:space="preserve"> ก.พ.60</t>
  </si>
  <si>
    <t xml:space="preserve"> มิ.ย.60</t>
  </si>
  <si>
    <t>อ.กัญญณัฐ สัคคะนายก</t>
  </si>
  <si>
    <t xml:space="preserve"> - จัดกิจกรรมพัฒนาศักยภาพวิชาชีพมัคคุเทศก์ภาษาจีน</t>
  </si>
  <si>
    <t xml:space="preserve"> ส.ค.60</t>
  </si>
  <si>
    <t xml:space="preserve"> - จัดกิจกรรมพัฒนาทักษะการเขียนบทความสารคดีสำหรับอาเซียนศึกษา</t>
  </si>
  <si>
    <t xml:space="preserve"> - จัดกิจกรรมพัฒนาศักยภาพมัคคุเทศก์เชิงวัฒนธรรมสำหรับอาเซียน</t>
  </si>
  <si>
    <t xml:space="preserve"> - จัดกิจกรรม Health Fair</t>
  </si>
  <si>
    <t xml:space="preserve"> - จัดกิจกรรม "หนึ่งนักเขียนพบร้อยนักอ่าน"</t>
  </si>
  <si>
    <t>อ.ธีรวัฒน์ กล่าวเกลี้ยง</t>
  </si>
  <si>
    <t xml:space="preserve"> - จัดกิจกรรม Seminar on Social and Political Theory</t>
  </si>
  <si>
    <t>อ.สุรัช คมพจน์, อ.อรรถสิทธิ์ สิทธิดำรง</t>
  </si>
  <si>
    <t xml:space="preserve"> - จัดกิจกรรมนิติศาสตร์สัญจร</t>
  </si>
  <si>
    <t xml:space="preserve"> - สัมมนาเตรียมความพร้อมสู่การศึกษาระดับบัณฑิตศึกษา</t>
  </si>
  <si>
    <t xml:space="preserve"> - สัมมนาปลายภาคการศึกษาเพื่อพัฒนาหัวข้อวิทยานิพนธ์และความก้าวหน้าวิทยานิพนธ์</t>
  </si>
  <si>
    <t xml:space="preserve"> - สัมมนา WU Post-Graduate Inter-Disciplinary Seminar 2017</t>
  </si>
  <si>
    <t xml:space="preserve"> ต.ค.- ธ.ค.59</t>
  </si>
  <si>
    <t xml:space="preserve"> ม.ค.- มี.ค.60</t>
  </si>
  <si>
    <t xml:space="preserve"> - สัมมนาเตรียมความพร้อมสู่การศึกษาระดับดุษฎีบัณฑิตศึกษา</t>
  </si>
  <si>
    <t xml:space="preserve"> ก.ค.60</t>
  </si>
  <si>
    <t>อ.กมลทิพย์ คล้ายบ้านใหม่</t>
  </si>
  <si>
    <t>อ.นฤมล กล้าทุกวัน</t>
  </si>
  <si>
    <t>อ.ธีรวัฒน์  กล่าวเกลี้ยง</t>
  </si>
  <si>
    <t xml:space="preserve"> - ศึกษาภาคสนาม รายวิชา EFL-221 การใช้ภาษาอังกฤษเพื่อการท่องเที่ยวและการบริการ</t>
  </si>
  <si>
    <t xml:space="preserve"> - ศึกษาภาคสนาม รายวิชา CHI-323, CHI-226 และ CHI-227</t>
  </si>
  <si>
    <t xml:space="preserve"> - ศึกษาภาคสนาม รายวิชา ASE-214 สิ่งแวดล้อมและความขัดแย้งด้านทรัพยากรในอาเซียน, ASE-217 มุมมองการพัฒนา</t>
  </si>
  <si>
    <t xml:space="preserve">  นอกกระแสในอาเซียน</t>
  </si>
  <si>
    <t xml:space="preserve"> - ศึกษาภาคสนาม รายวิชา ITS-205 รกรากภาคใต้</t>
  </si>
  <si>
    <t xml:space="preserve"> - ศึกษาภาคสนาม รายวิชา ITS-302 คีตนาฏกรรมไทยวิจักษณ์</t>
  </si>
  <si>
    <t xml:space="preserve"> - ศึกษาภาคสนาม รายวิชา ITS-344 ภาษาและศิลปะการแสดงของไทยภาคใต้</t>
  </si>
  <si>
    <t xml:space="preserve"> - ศึกษาภาคสนาม รายวิชา ITS-413 คติชนกับสังคม</t>
  </si>
  <si>
    <t>อ.ปิยชาติ  สึงตี</t>
  </si>
  <si>
    <t>อ.อนุสรณ์ ชัยอักษรเวช</t>
  </si>
  <si>
    <t xml:space="preserve"> - จัดหาอาจารย์พิเศษรายวิชา EFL-101 Listening Strategies </t>
  </si>
  <si>
    <t xml:space="preserve"> - จัดหาอาจารย์พิเศษรายวิชา EFL-310 Contemporary English Language and Communication</t>
  </si>
  <si>
    <t xml:space="preserve"> - จัดหาวิทยกรบรรยายรายวิชา ITS-215 วรรณกรรมไทยร่วมสมัย</t>
  </si>
  <si>
    <t xml:space="preserve"> - จัดหาวิทยากรบรรยายรายวิชา ITS-245 วาทศิลป์ไทย</t>
  </si>
  <si>
    <t xml:space="preserve"> - จัดหาวิทยากรบรรยายรายวิชา ITS-413 คติชนกับสังคม</t>
  </si>
  <si>
    <t xml:space="preserve"> - จัดหาอาจารย์พิเศษรายวิชา POS-210 (ปรัชญาการเมืองคลาสสิก) </t>
  </si>
  <si>
    <t xml:space="preserve"> - จัดหาอาจารย์พิเศษ รายวิชา POS-211 (ปรัชญาการเมืองสมัยใหม่)</t>
  </si>
  <si>
    <t xml:space="preserve"> - จัดหาอาจารย์พิเศษรายวิชา POS-350 (เศรษฐศาสตร์การเมืองระหว่างประเทศ) )</t>
  </si>
  <si>
    <t xml:space="preserve">   LAW-203, LAW-204, LAW-104, LAW-105,  LAW-205, LAW-206, LAW-207</t>
  </si>
  <si>
    <t xml:space="preserve"> - จัดหาวิทยากรบรรยายพิเศษ รายวิชา LAW-100, LAW-101, LAW-200, LAW-201,LAW-102, LAW-103,  LAW-202,</t>
  </si>
  <si>
    <t>5 คน/รายวิชา</t>
  </si>
  <si>
    <t>ดร.วรรัตน์  หวานจิตต์</t>
  </si>
  <si>
    <t xml:space="preserve"> - จัดการเรียนการสอนภาษาอังกฤษรายวิชา ENG-554 ENG-555</t>
  </si>
  <si>
    <t>16 คน</t>
  </si>
  <si>
    <t xml:space="preserve"> - จัดสอบโครงร่างวิทยานิพนธ์</t>
  </si>
  <si>
    <t xml:space="preserve"> - จัดสอบวิทยานิพนธ์</t>
  </si>
  <si>
    <t>11 คน</t>
  </si>
  <si>
    <t>แผนงานรอง  แผนงานพัฒนาองค์กรและบุคลากร</t>
  </si>
  <si>
    <t>งาน/โครงการ  งานพัฒนาองค์กรและบุคลากร</t>
  </si>
  <si>
    <t>กิจกรรมหลัก  การพัฒนาศักยภาพในการทำงานแก่บุคลากรโดยหน่วยงานภายนอก/สัมมนาหน่วยงาน/ศึกษาดูงานนอกสถานที่</t>
  </si>
  <si>
    <t xml:space="preserve"> - จำนวนห้องพักที่ขายได้</t>
  </si>
  <si>
    <t>ห้อง</t>
  </si>
  <si>
    <r>
      <t xml:space="preserve">    ตามเกณฑ์                                                 </t>
    </r>
    <r>
      <rPr>
        <b/>
        <i/>
        <sz val="12"/>
        <color indexed="10"/>
        <rFont val="TH SarabunPSK"/>
        <family val="2"/>
      </rPr>
      <t>สมศ.1.3</t>
    </r>
  </si>
  <si>
    <r>
      <t xml:space="preserve">    อาชีพอิสระ ภายในระยะเวลา 1 ปี             </t>
    </r>
    <r>
      <rPr>
        <b/>
        <i/>
        <sz val="12"/>
        <rFont val="TH SarabunPSK"/>
        <family val="2"/>
      </rPr>
      <t xml:space="preserve"> สงป.301</t>
    </r>
  </si>
  <si>
    <r>
      <t xml:space="preserve">    การศึกษา                                                </t>
    </r>
    <r>
      <rPr>
        <b/>
        <i/>
        <sz val="12"/>
        <rFont val="TH SarabunPSK"/>
        <family val="2"/>
      </rPr>
      <t>สงป.301</t>
    </r>
  </si>
  <si>
    <t xml:space="preserve"> - ร้อยละความพึงพอใจของผู้นายจ้างที่มีต่อผู้สำเร็จการศึกษา</t>
  </si>
  <si>
    <r>
      <t xml:space="preserve">                                                                </t>
    </r>
    <r>
      <rPr>
        <b/>
        <i/>
        <sz val="12"/>
        <rFont val="TH SarabunPSK"/>
        <family val="2"/>
      </rPr>
      <t xml:space="preserve">สงป.301 </t>
    </r>
  </si>
  <si>
    <r>
      <t xml:space="preserve">   ศึกษาในรุ่นนั้น)                                  </t>
    </r>
    <r>
      <rPr>
        <b/>
        <i/>
        <sz val="12"/>
        <rFont val="TH SarabunPSK"/>
        <family val="2"/>
      </rPr>
      <t xml:space="preserve"> มวล.3</t>
    </r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</si>
  <si>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65</t>
    </r>
  </si>
  <si>
    <t>งาน/โครงการ  งานบริการวิชาการแก่ชุมชนที่ได้รับเงินอุดหนุนจากรัฐ</t>
  </si>
  <si>
    <t>แผนงานรอง  แผนงานสนับสนุนการดำเนินงานเชิงนโยบายด้านบริการวิชาการแก่ชุมชน</t>
  </si>
  <si>
    <t>กิจกรรมหลัก   สนับสนุนการบูรณาการพันธกิจสัมพันธ์กับชุมชน</t>
  </si>
  <si>
    <t>กิจกรรมหลัก  จัดการศึกษาภาษาและวัฒนธรรมในประเทศเจ้าของภาษา</t>
  </si>
  <si>
    <t>แผนงานรอง  แผนงานสนับสนุนการดำเนินงานเชิงนโยบายด้านสนับสนุนการเรียนการสอน</t>
  </si>
  <si>
    <t>แผนงานหลัก  แผนงานบริการวิชาการแก่สังคม</t>
  </si>
  <si>
    <t>กิจกรรมหลัก   โครงการศาลจำลองและศูนย์กฎหมายเพื่อประชาชนมหาวิทยาลัยวลัยลักษณ์</t>
  </si>
  <si>
    <t>แผนงานรอง  แผนงานสนับสนุนการดำเนินงานเชิงนโยบายด้านสนับสนุนการวิจัย</t>
  </si>
  <si>
    <r>
      <rPr>
        <sz val="12"/>
        <color indexed="10"/>
        <rFont val="Symbol"/>
        <family val="1"/>
      </rPr>
      <t>³</t>
    </r>
    <r>
      <rPr>
        <sz val="12"/>
        <color indexed="10"/>
        <rFont val="TH SarabunPSK"/>
        <family val="2"/>
      </rPr>
      <t>80</t>
    </r>
  </si>
  <si>
    <t>โครงการที่ 1</t>
  </si>
  <si>
    <t xml:space="preserve"> - โครงการที่ 1 พัฒนาศักยภาพคณาจารย์สู่การศึกษาต่อระดับปริญญาเอก และการเข้าสู่ตำแหน่งทางวิชาการและการคงอยู่</t>
  </si>
  <si>
    <t xml:space="preserve"> - โครงการที่ 3 พัฒนาคุณภาพหลักสูตรระดับปริญญาตรีและระดับบัณฑิตศึกษา</t>
  </si>
  <si>
    <t xml:space="preserve"> - โครงการที่ 4 เตรียมความพร้อมด้านสหกิจศึกษาก่อนออกสู่สถานประกอบการ</t>
  </si>
  <si>
    <t xml:space="preserve"> - โครงการที่ 5 รับนักศึกษาและการเตรียมความพร้อม-บัณฑิต</t>
  </si>
  <si>
    <t xml:space="preserve"> - โครงการที่ 6 ศึกษาข้อมูลเพื่อสื่อสารและสร้างความสัมพันธ์ศิษย์เก่า</t>
  </si>
  <si>
    <t xml:space="preserve"> - โครงการที่ 7 พัฒนาการเรียนการสอนเพื่อพัฒนาสมรรถนะของนักศึกษา</t>
  </si>
  <si>
    <t xml:space="preserve"> - โครงการที่ 9 แลกเปลี่ยนความรู้และประสบการณ์ทางวิชาการระหว่างประเทศ</t>
  </si>
  <si>
    <t xml:space="preserve"> - จำนวนการยื่นขอตำแหน่งทางวิชาการ </t>
  </si>
  <si>
    <t>ชิ้น</t>
  </si>
  <si>
    <t xml:space="preserve"> - จำนวนหนังสือ,ตำรา,เอกสารคำสอน และบทความวิชาการ</t>
  </si>
  <si>
    <t xml:space="preserve">   ที่เพิ่มขึ้น</t>
  </si>
  <si>
    <t xml:space="preserve"> - ร้อยละของรายวิชาที่เปิดสอนในปีการศึกษามีการจัดการเรียน</t>
  </si>
  <si>
    <t xml:space="preserve">   การสอนแบบ Active Learning</t>
  </si>
  <si>
    <t>โครงการที่ 2</t>
  </si>
  <si>
    <t>โครงการที่ 3</t>
  </si>
  <si>
    <t xml:space="preserve"> - จำนวนหลักสูตรและกิจกรรมที่นำไปสู่การประเมิน ปรับปรุง </t>
  </si>
  <si>
    <t xml:space="preserve">   และพัฒนาหลักสูตร</t>
  </si>
  <si>
    <t>กิจกรรม/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</si>
  <si>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5</t>
    </r>
  </si>
  <si>
    <t>โครงการที่ 4</t>
  </si>
  <si>
    <t xml:space="preserve"> - ร้อยละของระดับความพึงพอใจของสถานประกอบการที่มีต่อ</t>
  </si>
  <si>
    <t xml:space="preserve">   การปฏิบัติงานของนักศึกษาสหกิจศึกษาในประเทศ</t>
  </si>
  <si>
    <t xml:space="preserve">  การปฏิบัติงานของนักศึกษาสหกิจศึกษาต่างประเทศ</t>
  </si>
  <si>
    <t>โครงการที่ 5</t>
  </si>
  <si>
    <t xml:space="preserve"> - ร้อยละของนักศึกษาที่สำเร็จการศึกษาตามเวลาปกติ  </t>
  </si>
  <si>
    <t xml:space="preserve">   (ของผู้ที่เข้าศึกษาในรุ่นนั้น)</t>
  </si>
  <si>
    <t>โครงการที่ 6</t>
  </si>
  <si>
    <t>โครงการที่ 7</t>
  </si>
  <si>
    <t xml:space="preserve"> - สัดส่วนจำนวนผลงานวิชาการตีพิมพ์ระดับนานาชาติ</t>
  </si>
  <si>
    <t xml:space="preserve">   ต่อจำนวนอาจารย์ประจำทั้งหมด </t>
  </si>
  <si>
    <t xml:space="preserve"> - บทความวิจัยหรือบทความทางวิชาการของนักศึกษา</t>
  </si>
  <si>
    <t xml:space="preserve">   ระดับบัณฑิตศึกษาที่ได้รับการตีพิมพ์/เผยแพร่</t>
  </si>
  <si>
    <t>โครงการที่ 8</t>
  </si>
  <si>
    <t>โครงการที่ 9</t>
  </si>
  <si>
    <t xml:space="preserve"> - จำนวนโครงการ/กิจกรรมการแลกเปลี่ยนนักศึกษา/อาจารย์</t>
  </si>
  <si>
    <t xml:space="preserve">   และบุคลากรตาม MOU กับสถาบันการศึกษา/องค์กร</t>
  </si>
  <si>
    <t xml:space="preserve">   ในต่างประเทศในแต่ละปี </t>
  </si>
  <si>
    <t>โครงการที่ 10</t>
  </si>
  <si>
    <t xml:space="preserve"> - จำนวนอาจารย์ที่ยื่นขอรับทุนวิจัย</t>
  </si>
  <si>
    <t>โครงการที่ 11</t>
  </si>
  <si>
    <t xml:space="preserve">   บัณฑิตศึกษาที่ได้รับการตีพิมพ์/เผยแพร่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</si>
  <si>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10</t>
    </r>
  </si>
  <si>
    <t xml:space="preserve">   ปริญญาตรีที่ได้รับการตีพิมพ์/เผยแพร่ </t>
  </si>
  <si>
    <t>โครงการที่ 12</t>
  </si>
  <si>
    <t xml:space="preserve"> - จำนวนชุมชนในภาคใต้ตอนบนที่ได้รับประโยชน์ </t>
  </si>
  <si>
    <t>ชุมชน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</si>
  <si>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6</t>
    </r>
  </si>
  <si>
    <t xml:space="preserve"> - โครงการที่ 10 พัฒนาศักยภาพการวิจัยให้แก่อาจารย์</t>
  </si>
  <si>
    <t xml:space="preserve"> - โครงการที่ 11 พัฒนาศักยภาพนักศึกษาระดับบัณฑิตศึกษาด้านการวิจัย สำนักวิชาศิลปศาสตร์</t>
  </si>
  <si>
    <t xml:space="preserve"> - โครงการที่ 12 พัฒนาศักยภาพนักศึกษาระดับปริญญาตรีด้านการวิจัย สำนักวิชาศิลปศาสตร์</t>
  </si>
  <si>
    <t xml:space="preserve"> - โครงการที่ 13 ศิลปศาสตร์เพื่อชุมชน</t>
  </si>
  <si>
    <r>
      <t xml:space="preserve">  อาเซียน                                          </t>
    </r>
    <r>
      <rPr>
        <b/>
        <i/>
        <sz val="12"/>
        <rFont val="TH SarabunPSK"/>
        <family val="2"/>
      </rPr>
      <t xml:space="preserve"> สงป.301</t>
    </r>
  </si>
  <si>
    <t>โครงการที่ 28</t>
  </si>
  <si>
    <t>กิจกรรมหลัก   ดำเนินการเรือนวลัย (จัดให้บริการสิ่งอำนวยความสะดวก)</t>
  </si>
  <si>
    <t xml:space="preserve"> -  นักศึกษาข้าร่วมการแข่งขันตามจำนวนที่โครงการแข่งขันกำหนด </t>
  </si>
  <si>
    <t xml:space="preserve"> - จำนวนการเข้าร่วมกิจกรรม</t>
  </si>
  <si>
    <t xml:space="preserve"> - นักศึกษาที่เข้าร่วมโครงการได้รับรางวัลหรือเกียรติบัตร </t>
  </si>
  <si>
    <t xml:space="preserve"> - ร้อยละนักศึกษาที่เข้าร่วมโครงการผ่านการทดสอบ โปรแกรม SAP </t>
  </si>
  <si>
    <t>≥70</t>
  </si>
  <si>
    <t xml:space="preserve"> - นักศึกษาที่เข้าร่วมโครงการสร้างนักบัญชีคุณภาพรุ่นใหม่ </t>
  </si>
  <si>
    <t xml:space="preserve">    (Young &amp; Smart Accountants) ผ่านการทดสอบ </t>
  </si>
  <si>
    <t xml:space="preserve"> - นักศึกษาผู้เข้าร่วมโครงการมีความพอใจโครงการโดยรวม</t>
  </si>
  <si>
    <t xml:space="preserve">   ในระดับมากขึ้นไป </t>
  </si>
  <si>
    <t>≥80</t>
  </si>
  <si>
    <t xml:space="preserve"> - ร้อยละนักศึกษากลุ่มเป้าหมายที่เข้าร่วมโครงการ</t>
  </si>
  <si>
    <t xml:space="preserve"> - ระดับความพึงพอใจของนักศึกษาที่เข้าร่วมโครงการ</t>
  </si>
  <si>
    <t>ดี</t>
  </si>
  <si>
    <t xml:space="preserve"> - อาจารย์ในแต่ละรายวิชาได้จัดการเรียนการสอนแบบ</t>
  </si>
  <si>
    <t xml:space="preserve">   Active Learning </t>
  </si>
  <si>
    <t xml:space="preserve"> - ความพึงพอใจนักศึกษาการจัดการเรียนแบบ Active Learning </t>
  </si>
  <si>
    <t xml:space="preserve">   จากจำนวนนักศึกษาที่เข้าสอบ</t>
  </si>
  <si>
    <t>≥60</t>
  </si>
  <si>
    <t xml:space="preserve"> - นักศึกษาที่สอบ TOEIC ไม่ต่ำกว่าร้อยละ 60 จะต้องได้คะแนน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</si>
  <si>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250</t>
    </r>
  </si>
  <si>
    <t xml:space="preserve"> - จำนวนผลงานของนักศึกษาที่ได้รับรางวัลจากการประกวดแข่งขัน</t>
  </si>
  <si>
    <t xml:space="preserve">   ทางวิชาชีพหรือการตีพิมพ์เผยแพร่ผลงาน </t>
  </si>
  <si>
    <t>ผลงาน</t>
  </si>
  <si>
    <t>≥4</t>
  </si>
  <si>
    <t xml:space="preserve"> - นักศึกษาที่มีผลการเรียนติด F 10 ในรายวิชาที่มีการติว</t>
  </si>
  <si>
    <t xml:space="preserve"> - ระดับความพึงพอใจของสถานประกอบการที่มีต่อการปฏิบัติงาน</t>
  </si>
  <si>
    <t xml:space="preserve">   ของนักศึกษาสหกิจศึกษา</t>
  </si>
  <si>
    <t xml:space="preserve"> - จำนวนโครงการแลกเปลี่ยนเรียนรู้ระหว่างนักศึกษา/อาจารย์กับ</t>
  </si>
  <si>
    <t xml:space="preserve">   มหาวิทยาลัย/องค์กรในต่างประเทศ</t>
  </si>
  <si>
    <t xml:space="preserve"> - จำนวนนักศึกษาที่เข้าร่วม</t>
  </si>
  <si>
    <t>ค่าเฉลีย</t>
  </si>
  <si>
    <t xml:space="preserve"> - สร้างความร่วมมือและความเข้าใจกับสถานประกอบการต่างๆ </t>
  </si>
  <si>
    <t xml:space="preserve"> -  โรงแรม รีสอร์ท บริษัทจัดนำเที่ยวและการเดินทาง และ</t>
  </si>
  <si>
    <t xml:space="preserve">   หน่วยงานที่เกี่ยวข้องในอุตสาหกรรมการท่องเที่ยวและ</t>
  </si>
  <si>
    <t>แห่ง</t>
  </si>
  <si>
    <t xml:space="preserve"> - คณาจารย์และนักวิชาการประจำสาขาวิชาอุตสาหกรรม</t>
  </si>
  <si>
    <t xml:space="preserve">   การท่องเที่ยว </t>
  </si>
  <si>
    <t xml:space="preserve"> - กลุ่มเป้าหมายเข้าร่วมกิจกรรม</t>
  </si>
  <si>
    <t xml:space="preserve"> - แผนการจัดการเรียนการสอนสำหรับนักศึกษาระดับปริญญาตรี</t>
  </si>
  <si>
    <t xml:space="preserve">ผลงาน </t>
  </si>
  <si>
    <t>โครงการที่ 13</t>
  </si>
  <si>
    <t xml:space="preserve"> - คณาจารย์และนักวิชาการสาขาวิชาอุตสาหกรรมการท่องเที่ยว</t>
  </si>
  <si>
    <t xml:space="preserve">   และการบริการที่เข้าร่วมโครงการ</t>
  </si>
  <si>
    <t xml:space="preserve">   ในการส่งนักศึกษาเข้าร่วมโครงการสหกิจศึกษาเชิงพื้นที่</t>
  </si>
  <si>
    <t>โครงการที่ 14</t>
  </si>
  <si>
    <t xml:space="preserve">    กิจกรรม/การแข่งขันที่จัดขึ้นโดยหน่วยงานส่วนกลาง</t>
  </si>
  <si>
    <t xml:space="preserve"> - นักศึกษาที่เป็นตัวแทนมหาวิทยาลัยวลัยลักษณ์ในการเข้าร่วม</t>
  </si>
  <si>
    <t xml:space="preserve"> - นักศึกษาได้รับรางวัลจากการเข้าร่วมการแข่งขันและผลิตผลงาน</t>
  </si>
  <si>
    <t xml:space="preserve">  จากการแข่งขัน</t>
  </si>
  <si>
    <t xml:space="preserve"> - นักศึกษาที่เข้าร่วมโครงการมีความพึงพอใจในระดับมาก </t>
  </si>
  <si>
    <t>4 จาก 5</t>
  </si>
  <si>
    <t>โครงการที่ 15</t>
  </si>
  <si>
    <t xml:space="preserve">    กับต่างประเทศเพิ่มขึ้น</t>
  </si>
  <si>
    <t xml:space="preserve"> - จำนวนโครงการแลกเปลี่ยนนักศึกษา/คณาจารย์ตาม MOU  </t>
  </si>
  <si>
    <t xml:space="preserve"> - จำนวนนักศึกษา/อาจารย์ ที่ได้รับรางวัลหรือประกาศเกียรติคุณ</t>
  </si>
  <si>
    <t xml:space="preserve">   ยกย่องทางวิชาการ/วิชาชีพเพิ่มขึ้น</t>
  </si>
  <si>
    <t xml:space="preserve"> - จำนวนเกณฑ์ประกันคุณภาพที่ดีขึ้นเทียบจากปีก่อนหน้า</t>
  </si>
  <si>
    <t>โครงการที่ 16</t>
  </si>
  <si>
    <t xml:space="preserve"> - จำนวนนักศึกษาทั้ง 4 ชั้นปีที่เข้าร่วมกิจกรรมในทุกกิจกรรม</t>
  </si>
  <si>
    <t xml:space="preserve">   เมื่อเทียบจากของกลุ่มเป้าหมาย </t>
  </si>
  <si>
    <t xml:space="preserve"> - นักศึกษาต่อรุ่นที่สูญเสียน้อยลง</t>
  </si>
  <si>
    <t xml:space="preserve"> - บัณฑิตที่สำเร็จการศึกษาตามเวลาปกติของหลักสูตร</t>
  </si>
  <si>
    <t>โครงการที่ 17</t>
  </si>
  <si>
    <t xml:space="preserve"> - จำนวนการยื่นขอตำแหน่งทางวิชาการที่เพิ่มขึ้นของคณาจารย์</t>
  </si>
  <si>
    <t xml:space="preserve">   ในสำนักวิชาการจัดการ </t>
  </si>
  <si>
    <t xml:space="preserve"> - ผู้เข้าร่วมเสนอบทความที่เพิ่มขึ้นจากปี 2559</t>
  </si>
  <si>
    <t>โครงการที่ 18</t>
  </si>
  <si>
    <t xml:space="preserve"> - นักศึกษาที่เป็นกลุ่มเป้าหมายเข้าร่วมโครงการ</t>
  </si>
  <si>
    <t>มาก</t>
  </si>
  <si>
    <t xml:space="preserve">   ของตนเอง โดยเน้นงานวิจัยที่สร้างความร่วมมือกับจำนวน</t>
  </si>
  <si>
    <t xml:space="preserve">   หน่วยงานภาครัฐ ภาคเอกชน หรือชุมชน</t>
  </si>
  <si>
    <t xml:space="preserve"> - นักศึกษาที่เข้าร่วมโครงการสามารถนำความรู้ไปพัฒนางานวิจัย</t>
  </si>
  <si>
    <t>โครงการที่ 19</t>
  </si>
  <si>
    <t xml:space="preserve"> - จำนวนผลงานวิจัยที่มีผลต่อการพัฒนาชุมชน/สังคม/ประเทศ</t>
  </si>
  <si>
    <t>โครงการที่ 20</t>
  </si>
  <si>
    <t xml:space="preserve"> - จำนวนอาจารย์สามารถพัฒนาปัญหาวิจัย/หัวข้อการวิจัย</t>
  </si>
  <si>
    <t xml:space="preserve"> - จำนวนอาจารย์สามารถเสนอโครงการวิจัยเพื่อขอทุนสนับสนุน</t>
  </si>
  <si>
    <t>โครงการที่ 21</t>
  </si>
  <si>
    <t xml:space="preserve"> - พัฒนาโจทย์วิจัยเชิงพื้นที่เพื่ออุตสาหกรรมการท่องเที่ยว</t>
  </si>
  <si>
    <t xml:space="preserve">   ในอำเภอเกาะสมุย </t>
  </si>
  <si>
    <t>โครงการที่ 22</t>
  </si>
  <si>
    <t>โครงการที่ 23</t>
  </si>
  <si>
    <t xml:space="preserve"> - ร้อยละการเข้าร่วมโครงการของผู้ประกอบการภาคธุรกิจ</t>
  </si>
  <si>
    <t xml:space="preserve">   ที่เป็นกลุ่มเป้าหมาย</t>
  </si>
  <si>
    <t xml:space="preserve"> - ระดับความพึงพอใจของผู้เข้าร่วมโครงการ</t>
  </si>
  <si>
    <t>โครงการที่ 24</t>
  </si>
  <si>
    <t xml:space="preserve"> - จำนวนผลงานวิจัยที่มีผลต่อการพัฒนาชุมชน/สังคม/ประเทศ  </t>
  </si>
  <si>
    <t>โครงการที่ 25</t>
  </si>
  <si>
    <t xml:space="preserve"> - จำนวนอาจารย์ที่เข้าร่วม</t>
  </si>
  <si>
    <t xml:space="preserve"> - จำนวนสถานประกอบการที่เข้าร่วม</t>
  </si>
  <si>
    <t>โครงการที่ 26</t>
  </si>
  <si>
    <t>โครงการที่ 27</t>
  </si>
  <si>
    <t xml:space="preserve"> - นักศึกษาชั้นปีที่ 2 หลักสูตรบริหารธุรกิจบัณฑิต สาขาอุตสาหกรรม</t>
  </si>
  <si>
    <t xml:space="preserve">   ท่องเที่ยวที่เข้าร่วมโครงการ </t>
  </si>
  <si>
    <t xml:space="preserve"> - นักศึกษาที่เข้าร่วมโครงการผ่านการประเมินการเรียนรู้</t>
  </si>
  <si>
    <t xml:space="preserve">   และการทำงาน</t>
  </si>
  <si>
    <t xml:space="preserve"> - ความพึงพอใจของโรงแรม รีสอร์ท บริษัทจัดนำเที่ยวและ</t>
  </si>
  <si>
    <t xml:space="preserve">   การเดินทาง และหน่วยงานในอุตสาหกรรมการท่องเที่ยว</t>
  </si>
  <si>
    <t xml:space="preserve">   และการบริการเข้าร่วมโครงการฯ (ไม่น้อยกว่า ๑๕ แห่ง)</t>
  </si>
  <si>
    <t xml:space="preserve">   และการบริการ จำนวนผู้เข้าร่วม 12 โครงการ</t>
  </si>
  <si>
    <t xml:space="preserve"> - จำนวนชุมชนในภาคใต้ตอนบนได้รับประโยชน์จากการถ่ายทอด</t>
  </si>
  <si>
    <t xml:space="preserve">  เทคโนโลยีและพัฒนาวิชาการมากขึ้น</t>
  </si>
  <si>
    <t xml:space="preserve"> - จำนวนหน่วยงานภาครัฐเอกชน ชุมชนและเครือข่ายอุดมศึกษา</t>
  </si>
  <si>
    <t xml:space="preserve">   ที่มีส่วนร่วมพัฒนางานวิจัยและบริการวิชาการสายรับใช้สังคม</t>
  </si>
  <si>
    <t xml:space="preserve">   มากขึ้น</t>
  </si>
  <si>
    <t xml:space="preserve"> - จำนวนชุมชนในภาคใต้ตอนบนได้รับประโยชน์จากการวิสาหกิจ-</t>
  </si>
  <si>
    <t xml:space="preserve">   ชุมชนถ่ายทอดเทคโนโลยีและพัฒนาวิชาการ </t>
  </si>
  <si>
    <t>ชุมชน/</t>
  </si>
  <si>
    <t>องค์กร/</t>
  </si>
  <si>
    <t>หน่วยงาน</t>
  </si>
  <si>
    <t>4 กิจกรรม</t>
  </si>
  <si>
    <t>14 รายวิชา</t>
  </si>
  <si>
    <t xml:space="preserve"> - จัดกิจกรรม บูรณาการการใช้ภาษาอังกฤษผ่านการแสดง</t>
  </si>
  <si>
    <t>อ.คำแก้ว  มณีโรจน์</t>
  </si>
  <si>
    <t xml:space="preserve"> - จัดกิจกรรม public Specking Community</t>
  </si>
  <si>
    <t>ม.ค.-มี.ค.60</t>
  </si>
  <si>
    <t xml:space="preserve">  - จัดกิจกรรม Chinese Festival</t>
  </si>
  <si>
    <t>อ.ดารุณี  บุญครอง</t>
  </si>
  <si>
    <t xml:space="preserve"> - จัดกิจกรรมเผยแพร่ความรู้ด้านภาษาและวัฒนธรรมจีน</t>
  </si>
  <si>
    <t>อ.กาญจนา  สิริสิทธิมหาชน</t>
  </si>
  <si>
    <t xml:space="preserve"> - จัดกิจกรรมพัฒนาทักษะการสร้างสื่อเพื่ออาเซียน </t>
  </si>
  <si>
    <t xml:space="preserve"> - จัดกิจกรรมค่ายอ่านเขียนเรียนกวีเพื่อพัฒนากวีรุ่นเยาว์-ไทยศึกษาบูรณาการ </t>
  </si>
  <si>
    <t>อ.สมใจ  สมคิด</t>
  </si>
  <si>
    <t>เม.ย.- มิ.ย.60</t>
  </si>
  <si>
    <t>หมวดวิชาศึกษาทั่วไป</t>
  </si>
  <si>
    <t xml:space="preserve"> - จัดกิจกรรมพัฒนาสมรรถภาพทางกายนักศึกษารายวิชา SRE-100 และ GE59-161 </t>
  </si>
  <si>
    <t>อ.ปิยนุช  ขุนสวัสดิ์</t>
  </si>
  <si>
    <t>เม.ย.-พ.ค.60</t>
  </si>
  <si>
    <t xml:space="preserve"> - จัดกิจกรรมสัมมนารัฐประศาสนศาสตร์ท่ามกลางการเปลี่ยนแปลง</t>
  </si>
  <si>
    <t>รศ.ดร.รงค์ บุญสวยขวัญ</t>
  </si>
  <si>
    <t xml:space="preserve"> - จัดกิจกรรมวันรพี</t>
  </si>
  <si>
    <t>ก.ค.-ส.ค.60</t>
  </si>
  <si>
    <t>หลักสูตรนิติศาสตร์</t>
  </si>
  <si>
    <t xml:space="preserve"> - จัดกิจกรรมเยี่ยมชมศาลจำลอง</t>
  </si>
  <si>
    <t>อ.ดร.จิตประพัฒน์ สายโสภา</t>
  </si>
  <si>
    <t xml:space="preserve"> - จัดกิจกรรมทัศนวรรณกรรม </t>
  </si>
  <si>
    <t>ส.ค.-ก.ย.60</t>
  </si>
  <si>
    <t>อ.คำแก้ว มณีโรจน์</t>
  </si>
  <si>
    <t>5 รายวิชา</t>
  </si>
  <si>
    <t xml:space="preserve"> - ศึกษาภาคสนามรายวิชา CHI-111และ CHI-114</t>
  </si>
  <si>
    <t>อ.กาญจนา  สิริสิทฺธิมหาชน</t>
  </si>
  <si>
    <t xml:space="preserve"> - ศึกษาภาคสนาม รายวิชา POS-340 การบริหารจัดการท้องถิ่น</t>
  </si>
  <si>
    <t>รศ.ดร.รงค์  บุญสวยขวัญ</t>
  </si>
  <si>
    <t xml:space="preserve"> - ศึกษาภาคสนาม รายวิชา POS-342 การบริหารการเปลี่ยนแปลง</t>
  </si>
  <si>
    <t xml:space="preserve"> - ศึกษาภาคสนาม รายวิชา POS-341 การจัดองค์กรไม่แสวงกำไร</t>
  </si>
  <si>
    <t>พ.ค.-ก.ค.60</t>
  </si>
  <si>
    <t xml:space="preserve"> - ศึกษาภาคสนามรายวิชา POS-331 อำนาจและนโยบายสาธารณะ</t>
  </si>
  <si>
    <t xml:space="preserve"> - ศึกษาภาคสนามรายวิชา LAW-202 กฎหมายอาญา 2 : ภาคความผิด</t>
  </si>
  <si>
    <t xml:space="preserve"> - ศึกษาภาคสนามรายวิชา LAW-205 กฎหมายปกครอง </t>
  </si>
  <si>
    <t xml:space="preserve"> - ศึกษาภาคสนามรายวิชา SOC-107 และ รายวิชา GE59-121</t>
  </si>
  <si>
    <t>อ.ทวีลักษณ์  พลราชม</t>
  </si>
  <si>
    <t>35 คน</t>
  </si>
  <si>
    <t xml:space="preserve"> - จัดหาอาจารย์พิเศษหลักสูตรภาษาจีน </t>
  </si>
  <si>
    <t xml:space="preserve"> - จัดหาอาจารย์พิเศษ หมวดวิชาสื่อและวัฒนธรรมสมัยนิยมในอาเซียน </t>
  </si>
  <si>
    <t>หลักสูตรอาเซียนศึกษา</t>
  </si>
  <si>
    <t>อ.สุรัช  คมพจน์</t>
  </si>
  <si>
    <t xml:space="preserve"> - จัดหาวิทยากรพิเศษเพื่อพัฒนานักศึกษารัฐศาสตร์ (3 สาขาวิชาเอก)</t>
  </si>
  <si>
    <t xml:space="preserve"> - จัดหาอาจารย์พิเศษรายวิชา THA-100</t>
  </si>
  <si>
    <t xml:space="preserve"> - จัดหาวิทยากรพิเศษ/อาจารย์พิเศษโดยสำนักวิชา</t>
  </si>
  <si>
    <t>สำนักวิชาฯ</t>
  </si>
  <si>
    <t xml:space="preserve"> - จัดหาวิทยากรบรรยายพิเศษ</t>
  </si>
  <si>
    <t>ดร.จิตประพัฒน์  สายโสภา</t>
  </si>
  <si>
    <t>หลักสูตรอาเซียนศึกษา/หลักสูตรภาษาจีน</t>
  </si>
  <si>
    <t xml:space="preserve"> - จัดการศึกษา In-Country Study ณ ประเทศมาเลเซีย</t>
  </si>
  <si>
    <t xml:space="preserve"> - จัดการศึกษา In-Country Study ณ ประเทศอินโดนีเซีย</t>
  </si>
  <si>
    <t xml:space="preserve"> - จัดการศึกษา In-Country Study ณ ประเทศเวียดนาม</t>
  </si>
  <si>
    <t xml:space="preserve"> - จัดการศึกษา In-Country Study ณ ประเทศจีน</t>
  </si>
  <si>
    <t xml:space="preserve"> - โครงการที่ 8 สัมมนาทางวิชาการและการประชุมระดับชาติ/นานาชาติ</t>
  </si>
  <si>
    <t>หลักสูตรระดับปริญญาตรี</t>
  </si>
  <si>
    <t xml:space="preserve"> - ผลงานตีพิมพ์ของอาจารย์/นักศึกษา </t>
  </si>
  <si>
    <r>
      <rPr>
        <sz val="12"/>
        <rFont val="Agency FB"/>
        <family val="2"/>
      </rPr>
      <t>≥</t>
    </r>
    <r>
      <rPr>
        <sz val="12"/>
        <rFont val="TH SarabunPSK"/>
        <family val="2"/>
      </rPr>
      <t>5</t>
    </r>
  </si>
  <si>
    <t xml:space="preserve"> - มีข้อมูลการทำงานของศิษย์เก่า</t>
  </si>
  <si>
    <t xml:space="preserve"> - มีข้อมูลความคิดเห็นของผู้ประกอบการที่มีต่อบัณฑิตตามเกณฑ์</t>
  </si>
  <si>
    <t xml:space="preserve">  มาตรฐาน TQF</t>
  </si>
  <si>
    <t>≥20</t>
  </si>
  <si>
    <t xml:space="preserve"> - มีข้อมูลเกี่ยวกับแหล่งงานที่เอื้อประโยชน์ในการทำงานของ</t>
  </si>
  <si>
    <t xml:space="preserve">   บัณฑิตที่จะสำเร็จการศึกษา</t>
  </si>
  <si>
    <t>≥30</t>
  </si>
  <si>
    <t xml:space="preserve"> - จำนวนผู้บริหาร/ตัวแทนจากสถานประกอบการที่เข้าร่วม</t>
  </si>
  <si>
    <t xml:space="preserve">   การบริการในจังหวัดภูเก็ตเข้าร่วมโครงการฯ</t>
  </si>
  <si>
    <t>1. จำนวนผลงานวิชาการที่ตีพิมพ์เผยแพร่ในวารสารการจัดการ</t>
  </si>
  <si>
    <t>2. จำนวนฉบับวารสารที่เผยแพร่ตามเป้าหมาย</t>
  </si>
  <si>
    <t xml:space="preserve"> - นักศึกษาปริญญาตรี (เน้นการเงิน) ที่สอบใบประกอบวิชาชีพผ่าน </t>
  </si>
  <si>
    <t xml:space="preserve"> - ร้อยละนักศึกษาหลักสูตรบริหารธุรกิจ (เน้นกลุ่มวิชาการเงิน </t>
  </si>
  <si>
    <t xml:space="preserve"> - สอบครั้งที่ 1</t>
  </si>
  <si>
    <t>ร้ยอละ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</si>
  <si>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50</t>
    </r>
  </si>
  <si>
    <t xml:space="preserve">   ชั้นปีที่ 4) สอบใบอนุญาตนายหน้าประกันชีวิต (ยกเว้นนักศึกษา</t>
  </si>
  <si>
    <t xml:space="preserve">   ที่มีใบอนุญาตอื่นที่ใช้ประกอบวิชาชีพในด้านการเงินตามที่อาจารย์</t>
  </si>
  <si>
    <t xml:space="preserve">   ในกลุ่มวิชาเน้นการเงินเห็นสมควร)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</si>
  <si>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60</t>
    </r>
  </si>
  <si>
    <t xml:space="preserve"> - สอบครั้งที่ 2 (ของนักศึกษาที่สอบผ่านในครั้งแรก)</t>
  </si>
  <si>
    <t>สำนักวิชารัฐศาสตร์และนิติศาสตร์</t>
  </si>
  <si>
    <t xml:space="preserve">                      ของคณาจารย์ </t>
  </si>
  <si>
    <t xml:space="preserve"> - โครงการที่ 12 รัฐศาสตร์-นิติศาสตร์เพื่อสังคม</t>
  </si>
  <si>
    <t xml:space="preserve"> ≤15</t>
  </si>
  <si>
    <t xml:space="preserve"> - ร้อยละของบัณฑิตระดับปริญญาตรีที่ได้งานทำหรือ</t>
  </si>
  <si>
    <t xml:space="preserve">    การประกอบอาชีพอิสระ ภายในระยะเวลา  1 ปี  </t>
  </si>
  <si>
    <r>
      <t xml:space="preserve">                           </t>
    </r>
    <r>
      <rPr>
        <b/>
        <i/>
        <sz val="12"/>
        <rFont val="TH SarabunPSK"/>
        <family val="2"/>
      </rPr>
      <t>สกอ.2.2, สงป.301, ตชว.ยุทธศาสตร์</t>
    </r>
  </si>
  <si>
    <t xml:space="preserve"> - ร้อยละของบัณฑิตที่มีผลการประเมินความพึงพอใจของผู้ใช้</t>
  </si>
  <si>
    <r>
      <t xml:space="preserve">   บัณฑิตตามกรอบมาตรฐาน TQF ระดับ 4 ขึ้นไป </t>
    </r>
    <r>
      <rPr>
        <b/>
        <i/>
        <sz val="12"/>
        <rFont val="TH SarabunPSK"/>
        <family val="2"/>
      </rPr>
      <t xml:space="preserve">สกอ.2.1, </t>
    </r>
  </si>
  <si>
    <r>
      <t xml:space="preserve">   </t>
    </r>
    <r>
      <rPr>
        <b/>
        <i/>
        <sz val="12"/>
        <rFont val="TH SarabunPSK"/>
        <family val="2"/>
      </rPr>
      <t>สงป.301,</t>
    </r>
    <r>
      <rPr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ตชว.ยุทธศาสตร์</t>
    </r>
  </si>
  <si>
    <t xml:space="preserve"> - มีข้อมูลการทำงานของศิษย์เก่า (ไม่น้อยกว่าร้อยละ 70)</t>
  </si>
  <si>
    <r>
      <rPr>
        <sz val="16"/>
        <rFont val="TH SarabunPSK"/>
        <family val="2"/>
      </rPr>
      <t>≥</t>
    </r>
    <r>
      <rPr>
        <sz val="12"/>
        <rFont val="TH SarabunPSK"/>
        <family val="2"/>
      </rPr>
      <t>70</t>
    </r>
  </si>
  <si>
    <t xml:space="preserve"> -  มีข้อมูลความคิดเห็นของผู้ประกอบการที่มีต่อบัณฑิตตามเกณฑ์</t>
  </si>
  <si>
    <r>
      <rPr>
        <sz val="16"/>
        <rFont val="Agency FB"/>
        <family val="2"/>
      </rPr>
      <t>≥</t>
    </r>
    <r>
      <rPr>
        <sz val="12"/>
        <rFont val="TH SarabunPSK"/>
        <family val="2"/>
      </rPr>
      <t>20</t>
    </r>
  </si>
  <si>
    <t>มาตรฐาน TQF (ไม่น้อยกว่าร้อยละ 20)</t>
  </si>
  <si>
    <t xml:space="preserve">  - มีข้อมูลเกี่ยวกับแหล่งงานซึ่งเอื้อประโยชน์ในการเข้าทำงานของ</t>
  </si>
  <si>
    <r>
      <rPr>
        <sz val="16"/>
        <rFont val="TH SarabunPSK"/>
        <family val="2"/>
      </rPr>
      <t>≥</t>
    </r>
    <r>
      <rPr>
        <sz val="12"/>
        <rFont val="TH SarabunPSK"/>
        <family val="2"/>
      </rPr>
      <t>10</t>
    </r>
  </si>
  <si>
    <t>บัณฑิตที่จะจบการศึกษา (อย่างน้อย 10 แห่ง)</t>
  </si>
  <si>
    <r>
      <rPr>
        <sz val="14"/>
        <rFont val="Agency FB"/>
        <family val="2"/>
      </rPr>
      <t>≥</t>
    </r>
    <r>
      <rPr>
        <sz val="14"/>
        <rFont val="TH SarabunPSK"/>
        <family val="2"/>
      </rPr>
      <t>5</t>
    </r>
  </si>
  <si>
    <t xml:space="preserve"> 2 โครงการ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</si>
  <si>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2</t>
    </r>
  </si>
  <si>
    <t xml:space="preserve">              บาท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</si>
  <si>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3</t>
    </r>
  </si>
  <si>
    <t>งาน/โครงการ งานวิจัย พัฒนาและถ่ายทอดเทคโนโลยี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</si>
  <si>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80</t>
    </r>
  </si>
  <si>
    <t xml:space="preserve">ระดับ </t>
  </si>
  <si>
    <t xml:space="preserve"> รางวัล</t>
  </si>
  <si>
    <t xml:space="preserve"> เรื่อง</t>
  </si>
  <si>
    <t>14 กิจกรรม</t>
  </si>
  <si>
    <t>1 รายวิชา</t>
  </si>
  <si>
    <t>11,596,820 บาท</t>
  </si>
  <si>
    <t xml:space="preserve"> - รัฐศาสตร์</t>
  </si>
  <si>
    <t xml:space="preserve"> - นิติศาสตร์</t>
  </si>
  <si>
    <t>50 : 1</t>
  </si>
  <si>
    <t xml:space="preserve">2 คน </t>
  </si>
  <si>
    <t xml:space="preserve"> - โครงการที่ 2 พัฒนาและเสริมสร้างศักยภาพการเรียนการสอนชิงรุก (Active Learning) ของสำนักวิชาศิลปศาสตร์ (คณาจารย์และนักศึกษา)</t>
  </si>
  <si>
    <t xml:space="preserve"> - โครงการที่ 2 พัฒนาและเสริมสร้างศักยภาพการเรียนการสอนชิงรุก (Active Learning) ของสำนักวิชารัฐศาสตร์และนิติศาสตร์ </t>
  </si>
  <si>
    <t xml:space="preserve">                      (คณาจารย์และนักศึกษา)</t>
  </si>
  <si>
    <t xml:space="preserve"> - โครงการที่ 3 พัฒนาคุณภาพหลักสูตรระดับปริญญาตรี</t>
  </si>
  <si>
    <t xml:space="preserve"> - โครงการที่ 11 พัฒนาศักยภาพนักศึกษาระดับปริญญาตรีด้านการวิจัย </t>
  </si>
  <si>
    <t>แบบรายงานผลการดำเนินงานตามแผนปฏิบัติการเชิงยุทธศาสตร์ ประจำปีงบประมาณ 2560</t>
  </si>
  <si>
    <t>ภารกิจพื้นฐาน</t>
  </si>
  <si>
    <t>ผล</t>
  </si>
  <si>
    <t>ภารกิจยุทธศาสตร์</t>
  </si>
  <si>
    <t>เชิงนโยบาย</t>
  </si>
  <si>
    <t>ปรับเกณฑ์ใหม่</t>
  </si>
  <si>
    <t>กิจกรรมหลัก   การจัดการทั่วไป</t>
  </si>
  <si>
    <t xml:space="preserve"> - เงินตอบแทนตำแหน่งทางบริหาร</t>
  </si>
  <si>
    <t xml:space="preserve"> - ค่าล่วงเวลา</t>
  </si>
  <si>
    <t xml:space="preserve"> - จัดหาวัสดุการศึกษา (หลักสูตรบริหารธุรกิจบัณฑิต สาขาวิชาการจัดการการท่องเที่ยวและการบริการ)</t>
  </si>
  <si>
    <t xml:space="preserve"> - หน่วยปฏิบัติการครัวและห้องอาหารสาธิต</t>
  </si>
  <si>
    <t xml:space="preserve"> - หน่วยปฏิบัติการจัดเลี้ยงและการให้บริการอาหารและเครื่องดื่มแบบเคลื่อนที่</t>
  </si>
  <si>
    <t xml:space="preserve"> - หน่วยบริการทัวร์สาธิต</t>
  </si>
  <si>
    <t xml:space="preserve"> - ปรับปรุงโครงการเรือนวลัยเพื่อจัดตั้งหน่วยบริการธุรกิจและสปา</t>
  </si>
  <si>
    <t xml:space="preserve"> -  หน่วยบริการวิชาการด้านการท่องเที่ยวและการบริการ</t>
  </si>
  <si>
    <t xml:space="preserve"> - จ่ายค่าบำรุงสมาชิกสมาคมวิชาชีพ/สถาบันต่างๆ หลักสูตรท่องเที่ยวฯ</t>
  </si>
  <si>
    <t xml:space="preserve"> - สาขาวิชาบริหารธุรกิจ </t>
  </si>
  <si>
    <t xml:space="preserve"> - สาขาวิชาเศรษฐศาสตร์</t>
  </si>
  <si>
    <t xml:space="preserve"> - สาขาวิชาอุตสาหกรรมการท่องเที่ยวและการบริการ</t>
  </si>
  <si>
    <t>กิจกรรมหลัก  จัดกิจกรรมเสริมหลักสูตรระดับปริญญาตรี</t>
  </si>
  <si>
    <t xml:space="preserve"> - สาขาวิชาบัญชี</t>
  </si>
  <si>
    <t xml:space="preserve"> - เสริมประสบการณ์แบบบูรณาการในศาสตร์ด้านบริหารธุรกิจ</t>
  </si>
  <si>
    <t>สาขาวิชาบริหารธุรกิจ</t>
  </si>
  <si>
    <t xml:space="preserve"> - ทัศนศึกษาดูงานสาขาวิชาเศรษฐศาสตร์</t>
  </si>
  <si>
    <t>สาขาวิชาเศรษฐศาสตร์</t>
  </si>
  <si>
    <t>อ.ดร.จินตนีย์ รู้ซื่อ</t>
  </si>
  <si>
    <t xml:space="preserve"> - สาขาวิชาบริหารธุรกิจ</t>
  </si>
  <si>
    <t xml:space="preserve"> - ศึกษาดูงาน ACT-331/ACC-341 การบัญชีต้นทุน</t>
  </si>
  <si>
    <t>สาขาวิชาการบัญชี</t>
  </si>
  <si>
    <t>อ.วิลาวัณย์ ดึงไตรย์ภพ</t>
  </si>
  <si>
    <t xml:space="preserve"> - WBL สาขาวิชาบัญชี</t>
  </si>
  <si>
    <t>อ.สุวัจนา ธรรมโชติ/อ.สายพิชญ์ สัจจวิเศษ</t>
  </si>
  <si>
    <t>กิจกรรมหลัก : จัดการศึกษาภาคสนามระดับปริญญาตรี</t>
  </si>
  <si>
    <t>สาขาวิชาอุตสาหกรรมการท่องเที่ยว</t>
  </si>
  <si>
    <t xml:space="preserve"> - หลักสูตรบริหารธุรกิจ สาขาอุตสาหกรรมท่องเที่ยว (หลักสูตร ฉบับปรับปรุง 2555)</t>
  </si>
  <si>
    <t xml:space="preserve">TOI-233 Community-based Tourism </t>
  </si>
  <si>
    <t>ดร.รุ่งรวี จิตภักดี</t>
  </si>
  <si>
    <t>TOI-427 Airline Business</t>
  </si>
  <si>
    <t>TOI-205 Lodging, F&amp;B Services</t>
  </si>
  <si>
    <t>อ.สุนทร บุญแก้ว</t>
  </si>
  <si>
    <t>TOI-222 Tourist Guide (WBL)</t>
  </si>
  <si>
    <t>ดร.สุขุมาล กล่ำแสงใส</t>
  </si>
  <si>
    <t>TOI-231 Global Geography (WBL)</t>
  </si>
  <si>
    <t>ดร.อรอนงค์ เฉียบแหลม</t>
  </si>
  <si>
    <t>TOI-251 Foundamental Culinary F&amp;B  (WBL)</t>
  </si>
  <si>
    <t>อ.ปวิธ ตันสกุล</t>
  </si>
  <si>
    <t>TOI-324 Outbound Tour Operaions</t>
  </si>
  <si>
    <t>อ.ธนาภา ช่วยแก้ว</t>
  </si>
  <si>
    <t>TOI-336 Tourism Impacts</t>
  </si>
  <si>
    <t>TOI-346 Loding, Resort, and Spa Mgt.</t>
  </si>
  <si>
    <t>ดร.เยี่ยมดาว ณรงคะชวนะ</t>
  </si>
  <si>
    <t>TOI-413 Research in Tourism</t>
  </si>
  <si>
    <t>ดร.พิมพ์ลภัส พงศกรรังศิลป์</t>
  </si>
  <si>
    <t>TOI-426 MICE Business</t>
  </si>
  <si>
    <t>TOI-438 Selected topics in Tourism Resource</t>
  </si>
  <si>
    <t>TOI-457 Kitchen &amp; Restaurant Management</t>
  </si>
  <si>
    <t>WBL#4 @ Samui (ร่วมกับรายวิชา TOI-222, TOI-231, TOI-251, TOI344)</t>
  </si>
  <si>
    <t>หัวหน้าสาขาวิชุตสาหกรรมการท่องเที่ยวฯ</t>
  </si>
  <si>
    <t>TOI-206 Thai History</t>
  </si>
  <si>
    <t>TOI-232 Ecotourism Management</t>
  </si>
  <si>
    <t xml:space="preserve">TOI-241 Fundamental of Lodging &amp; Resort </t>
  </si>
  <si>
    <t>TOI-242 Fundamental of Spa services</t>
  </si>
  <si>
    <t>TOI-243 Western Massage</t>
  </si>
  <si>
    <t xml:space="preserve">TOI-252 European Cuisine and Bakery </t>
  </si>
  <si>
    <t>TOI-308 Business Communicaion Tourism</t>
  </si>
  <si>
    <t>TOI-323 Domestic and Inbound Tour Operation</t>
  </si>
  <si>
    <t>TOI-334 Tourism Destination Planning and MGT</t>
  </si>
  <si>
    <t>TOI-345 Oriental Massage</t>
  </si>
  <si>
    <t xml:space="preserve">TOI-353 Thai and Contempory Cuisine </t>
  </si>
  <si>
    <t>TOI-354 Catering</t>
  </si>
  <si>
    <t>TOI-355 Bar &amp; Beverage Mgt</t>
  </si>
  <si>
    <t>TOI-447 RM 2: FO and Information Technology</t>
  </si>
  <si>
    <t>TOI-204 Sustainable Tourism</t>
  </si>
  <si>
    <t xml:space="preserve">TOI-221 Tourism Cultures and Heritage </t>
  </si>
  <si>
    <t>TOI-252 European Cuisine and Bakery</t>
  </si>
  <si>
    <t>TOI-325 Tourism Activities Management</t>
  </si>
  <si>
    <t xml:space="preserve">TOI-337 Nature and Culture Interpretation </t>
  </si>
  <si>
    <t>TOI-356 Practical Food &amp; Beverage Services</t>
  </si>
  <si>
    <t>กิจกรรมหลัก : จัดหาอาจารย์พิเศษระดับระดับปริญญาตรี</t>
  </si>
  <si>
    <t>62 รายวิชา</t>
  </si>
  <si>
    <t xml:space="preserve"> - สาขาวิชาการบัญชี</t>
  </si>
  <si>
    <t xml:space="preserve"> 3 รายวิชา </t>
  </si>
  <si>
    <t xml:space="preserve"> - อาจารย์พิเศษ</t>
  </si>
  <si>
    <t xml:space="preserve"> 1 รายวิชา </t>
  </si>
  <si>
    <t xml:space="preserve"> - รายวิชา ACT - 411 การตรวจสอบระบบบัญชีคอมพิวเตอร์</t>
  </si>
  <si>
    <t>อ.อลิศรา สระโมฬี</t>
  </si>
  <si>
    <t xml:space="preserve">     - วิทยากร</t>
  </si>
  <si>
    <t xml:space="preserve">    </t>
  </si>
  <si>
    <t xml:space="preserve"> - รายวิชา ACT-413 สัมมนาการสอบบัญชี</t>
  </si>
  <si>
    <t>อ.ศิริพร สว่างอารีย์รักษ์</t>
  </si>
  <si>
    <t xml:space="preserve"> - รายวิชา ACT-423 สัมมนาระบบสารสนเทศทางการบัญชี</t>
  </si>
  <si>
    <t>อ.สายพิชญ์ สัจจวิเศษ</t>
  </si>
  <si>
    <t>7 รายวิชา</t>
  </si>
  <si>
    <t xml:space="preserve"> - วิทยากร</t>
  </si>
  <si>
    <t xml:space="preserve">       - รายวิชา FNC - 311 การจัดการความมั่งคั่ง </t>
  </si>
  <si>
    <t xml:space="preserve"> - รายวิชา FNC - 311 การจัดการความมั่งคั่ง </t>
  </si>
  <si>
    <t>อ.ดร.ปิยะ ปานผ้มีทรัพย์</t>
  </si>
  <si>
    <t xml:space="preserve">       - รายวิชา LGT - 321 การบริหารการจัดซื้อ</t>
  </si>
  <si>
    <t xml:space="preserve"> - รายวิชา LGT - 323 การจัดการการขนส่ง</t>
  </si>
  <si>
    <t>ผศ.บุณฑรี จันทร์กลับ</t>
  </si>
  <si>
    <t xml:space="preserve">       - รายวิชา LGT - 424 การขนส่งระหว่างประเทศ</t>
  </si>
  <si>
    <t xml:space="preserve"> - รายวิชา LGT - 424 การขนส่งระหว่างประเทศ</t>
  </si>
  <si>
    <t>รายวิชา MAR-324 การตลาดบริการ</t>
  </si>
  <si>
    <t>ผศ.ดร.ภัทรวรรณ แท่นทอง</t>
  </si>
  <si>
    <t>รายวิชา MAR-421 กลยุทธ์การตลาด</t>
  </si>
  <si>
    <t>รายวิชา MAR-422 หัวข้อเฉพาะด้านการตลาด</t>
  </si>
  <si>
    <t>รายวิชา MAR-423 การวางแผนการตลาด</t>
  </si>
  <si>
    <t>13 รายวิชา</t>
  </si>
  <si>
    <t xml:space="preserve">       -  รายวิชา ECN - 225 ทฤษฎีและนโยบายการคลัง</t>
  </si>
  <si>
    <t>อ.ดร.นีรนาท แก้วประเสริฐ ระฆังทอง</t>
  </si>
  <si>
    <t xml:space="preserve">  - </t>
  </si>
  <si>
    <t>รายวิชา ECN - 226 ทฤษฎีและนโยบายการเงิน</t>
  </si>
  <si>
    <t xml:space="preserve"> - วิทยากร </t>
  </si>
  <si>
    <t>11 รายวิชา</t>
  </si>
  <si>
    <t xml:space="preserve">     - รายวิชา ECN - 395 สหกิจศึกษาเศรษฐศาสตร์ 1</t>
  </si>
  <si>
    <t xml:space="preserve">     - รายวิชา ECN - 396 สหกิจศึกษาเศรษฐศาสตร์ 2</t>
  </si>
  <si>
    <t xml:space="preserve">     - รายวิชา ECN - 333 เศรษฐกิจสร้างสรร</t>
  </si>
  <si>
    <t xml:space="preserve"> - รายวิชา ECN - 312 สัมมนาเศรษฐศาสตร์ </t>
  </si>
  <si>
    <t xml:space="preserve"> - รายวิขา ECN - 413 การเขียนและนำเสนอ</t>
  </si>
  <si>
    <t xml:space="preserve"> - รายวิชา ECN - 434 เศรษฐศาสตร์สายกลาง</t>
  </si>
  <si>
    <t xml:space="preserve"> - รายวิชา ECN - 241 การวิเคราะห์และประเมินโครงการ</t>
  </si>
  <si>
    <t xml:space="preserve"> - รายวิชา ECN - 231 เศรษฐศาสตร์ทางเลือก </t>
  </si>
  <si>
    <t xml:space="preserve"> - รายวิชา ECN - 447 เศรษฐศาสตร์ภาคบริการ</t>
  </si>
  <si>
    <t xml:space="preserve"> - รายวิชา ECN - 448 เศรษฐกิจอาเซียน</t>
  </si>
  <si>
    <t xml:space="preserve"> - รายวิชา ECN - 496 สหกิจศึกษาด้านเศรษฐศาสตร์ 2</t>
  </si>
  <si>
    <t xml:space="preserve"> - หลักสูตรบริหารธุรกิจ (สาขาอุตสาหกรรมท่องเที่ยว)</t>
  </si>
  <si>
    <t>29 รายวิชา</t>
  </si>
  <si>
    <t>สาขาวิชาอุตสาหกรรมท่องเที่ยว</t>
  </si>
  <si>
    <t>1. โครงการ Work - Based Learning (ครั้งที่ 1)</t>
  </si>
  <si>
    <t xml:space="preserve"> - อาจารย์พิเศษ/วิทยากร </t>
  </si>
  <si>
    <t>2) TOI-309 HRM in Tourism Industry</t>
  </si>
  <si>
    <t>หัวหน้าสาขาวิชาอุตสาหกรรมการท่องเที่ยวฯ</t>
  </si>
  <si>
    <t>3) TOI-334 Room Division I : Housekeeping</t>
  </si>
  <si>
    <t>4) TOI-222 Principles of Professional Tourist Guide</t>
  </si>
  <si>
    <t>5) TOI-231 Global Geography &amp; Tourism Resources</t>
  </si>
  <si>
    <t>6) TOI-251 Fundamental Culinary and FB Services</t>
  </si>
  <si>
    <t>2. โครงการ Work - Based Learning (ครั้งที่ 2)</t>
  </si>
  <si>
    <t xml:space="preserve"> 8 รายวิชา</t>
  </si>
  <si>
    <t>1) TOI-207 Service Operations Management</t>
  </si>
  <si>
    <t>2) TOI-310 Strategic Management</t>
  </si>
  <si>
    <t>3) TOI-243 Western Massage &amp; Aesthetics</t>
  </si>
  <si>
    <t>4) TOI -354 Oriental Massages</t>
  </si>
  <si>
    <t>5) TOI-426 MICE Business</t>
  </si>
  <si>
    <t>6) TOI-233 Community-based Tourism</t>
  </si>
  <si>
    <t>8) TOI-253 Thai &amp; Contemporary Cuisines</t>
  </si>
  <si>
    <t>3. วิทยากร (14 รายวิชา)</t>
  </si>
  <si>
    <t>1) TOI-101 Tourism Industry</t>
  </si>
  <si>
    <t>2) TOI-102 Psychology and CSR in Tourism Industry</t>
  </si>
  <si>
    <t>3) TOI-311 ASEAN Tourism</t>
  </si>
  <si>
    <t>4) TOI-205 Lodging, Food &amp; Beverage Services</t>
  </si>
  <si>
    <t xml:space="preserve">5) TOI-206 Thai History for Tourism </t>
  </si>
  <si>
    <t>6) TOI-241 Fundamentals of Lodging &amp; Spa Business</t>
  </si>
  <si>
    <t>7) TOI-346 Lodging, Resort &amp; Spa Management</t>
  </si>
  <si>
    <t>8) TOI-354 Catering</t>
  </si>
  <si>
    <t>9) TOI-355 Bar &amp; Beverage Management</t>
  </si>
  <si>
    <t xml:space="preserve">10) TOI-325 Tourism Activities </t>
  </si>
  <si>
    <t xml:space="preserve">11) TOI-356 Practical Food &amp; Beverage Services </t>
  </si>
  <si>
    <t>12) TOI-412 Supervisory Principles &amp; Techniques</t>
  </si>
  <si>
    <t>13) TOI-457 Kitchen &amp; Restaurant Mgt.</t>
  </si>
  <si>
    <t>14) TOI-426 MICE Business</t>
  </si>
  <si>
    <t>งาน/โครงการ  งานสนับสนุนการจัดการศึกษา</t>
  </si>
  <si>
    <t>กิจกรรมหลัก   โครงการศูนย์พัฒนาธุรกิจ การท่องเที่ยว และเศรษฐกิจภาคใต้</t>
  </si>
  <si>
    <t xml:space="preserve"> - จัดการทั่วไป</t>
  </si>
  <si>
    <t xml:space="preserve"> - ค่าจ้างชั่วคราว (18,250 บาท *12 เดือน) </t>
  </si>
  <si>
    <t xml:space="preserve"> - ค่าตอบแทนผู้จัดการ ( 10,000 บาท * 12 เดือน)</t>
  </si>
  <si>
    <t xml:space="preserve"> - ค่าใช้จ่ายในการดำเนินงาน  ( เช่น ค่าประชาสัมพันธ์ วัสดุอุปกรณ์ ค่าจัดส่งและค่าจัดทำเอกสารที่นอกเหนือจากโครงการ </t>
  </si>
  <si>
    <t xml:space="preserve">   ที่มีรายได้ หรือค่าใช้จ่ายในการดำเนินงานหลังโครงการบริการวิชาการเสร็จสิ้น)</t>
  </si>
  <si>
    <t xml:space="preserve"> - ชุดโครงการบริการวิชาการ</t>
  </si>
  <si>
    <t xml:space="preserve"> - โครงการ Social Engagement โคกเหล็ก โมเดล</t>
  </si>
  <si>
    <t>น.ส.มะลิดา เอี่ยมชำนาญ (งบพันธกิจสัมพันธ์กับชุมชน)</t>
  </si>
  <si>
    <t xml:space="preserve"> - โครงการ Pre-university เรียนท่าศาลาประสิทธิ์ศึกษา</t>
  </si>
  <si>
    <t>น.ส.ธัญกมล คงแก้ว (งบพันธกิจสัมพันธ์กับชุมชน)</t>
  </si>
  <si>
    <t xml:space="preserve"> - ชุดโครงการพัฒนาศักยภาพภาษาต่างประเทศ (International Laungage Deveopment &amp;Service)</t>
  </si>
  <si>
    <t xml:space="preserve"> - โครงการจัดสอบวัดระดับภาษาอังกฤษ TOEIC  ประจำปีงบประมาณ 2559</t>
  </si>
  <si>
    <t>น.ส.มะลิดา เอี่ยมชำนาญ (เก็บค่าธรรมเนียม)</t>
  </si>
  <si>
    <t xml:space="preserve"> - โครงการอบรมเทคนิคเตรียมการสอบ TOEIC</t>
  </si>
  <si>
    <t xml:space="preserve"> - ชุดโครงการฝึกอบรม (Public Training)</t>
  </si>
  <si>
    <t xml:space="preserve"> - โครงการบริการจัดสอบ YFS 2016</t>
  </si>
  <si>
    <t xml:space="preserve"> - โครงการจัดการและวิเคราะห์ข้อมูลงานวิจัยด้วยโปรแกรม SPSS for windows</t>
  </si>
  <si>
    <t xml:space="preserve"> - โครงการฝึกอบรมการบริหารงานขายในตลาดออนไลน์สำหรับโรงแรมและรีสอร์ท</t>
  </si>
  <si>
    <t>น.ส.ธัญกมล คงแก้ว (เก็บค่าธรรมเนียม)</t>
  </si>
  <si>
    <t xml:space="preserve"> - โครงการฝึกอบรมมัคคุเทศก์/จัดนำเที่ยว</t>
  </si>
  <si>
    <t xml:space="preserve"> - โครงการฝึกอบรมการบริหารจัดการโรงแรม</t>
  </si>
  <si>
    <t>กิจกรรมหลัก  การพัฒนาศักยภาพในการทำงานแก่บุคลากรโดยหน่วยงานภายนอก/สัมมนา</t>
  </si>
  <si>
    <t xml:space="preserve">                  หน่วยงาน/ศึกษาดูงานนอกสถานที่</t>
  </si>
  <si>
    <t>17 โครงการ</t>
  </si>
  <si>
    <t xml:space="preserve"> - ประเด็นยุทธศาสตร์ที่ 1 การสร้างบัณฑิตให้มีอัตลักษณ์บัณฑิตของมหาวิทยาลัย</t>
  </si>
  <si>
    <t xml:space="preserve"> - กลยุทธ์ที่ 1 ยกระดับคุณภาพการจัดการศึกษาให้โดดเด่นและเป็นต้นแบบการจัดการศึกษาแบบสหกิจศึกษา</t>
  </si>
  <si>
    <t>13 โครงการ</t>
  </si>
  <si>
    <t xml:space="preserve">   </t>
  </si>
  <si>
    <t xml:space="preserve">       </t>
  </si>
  <si>
    <t xml:space="preserve">   ในต่างประเทศ</t>
  </si>
  <si>
    <t xml:space="preserve"> - หลักสูตรบัญชี</t>
  </si>
  <si>
    <t>4 โครงการ</t>
  </si>
  <si>
    <t xml:space="preserve"> - โครงการที่ 1 กิจกรรมร่วมการแข่งขันทักษะทางด้านบัญชีและอื่นๆ ในระดับชาติ ประจำปีการศึกษา 2560 </t>
  </si>
  <si>
    <t xml:space="preserve"> - โครงการที่ 2 ก้าวสู่วิชาชีพบัญชี</t>
  </si>
  <si>
    <t>อ.สุวัจนา ธรรมโชติ</t>
  </si>
  <si>
    <t xml:space="preserve"> - โครงการที่ 3 พัฒนาความรู้ทางการบัญชี ประจำปีการศึกษา 2559</t>
  </si>
  <si>
    <t>อ.ศิริพร สว่างอารีย์รักษ์/อ.สายพิชญ์ สัจจวิเศษ</t>
  </si>
  <si>
    <t xml:space="preserve"> - โครงการที่ 4 แลกเปลี่ยนเรียนรู้หลักสูตรบัญชีประจำปี 2560</t>
  </si>
  <si>
    <t xml:space="preserve"> - หลักสูตรบริหารธุรกิจ</t>
  </si>
  <si>
    <t xml:space="preserve"> - โครงการที่ 5 Walailak Business Administration (WBA) Professional Learning</t>
  </si>
  <si>
    <t>หัวหน้าสาขาบริหารธุรกิจ</t>
  </si>
  <si>
    <t xml:space="preserve"> - โครงการที่ 6 Walailak Business Administration (WBA) Got Talent</t>
  </si>
  <si>
    <t xml:space="preserve"> - โครงการที่ 7 Walailak Business Administration (WBA) Tutoring younger</t>
  </si>
  <si>
    <t xml:space="preserve"> - โครงการที่ 8 Walailak Business Administration (WBA)  Developing a Strong Co-operative Education</t>
  </si>
  <si>
    <t xml:space="preserve"> - โครงการที่ 9 Walailak Business Administration (WBA) Academic &amp; Network Development</t>
  </si>
  <si>
    <t xml:space="preserve"> - หลักสูตรเศรษฐศาสตร์</t>
  </si>
  <si>
    <t xml:space="preserve"> - โครงการที่ 10 บัณฑิตพร้อมใช้งาน ( Ready to work )</t>
  </si>
  <si>
    <t>อ.ดร.พงษ์พันธ์ คำพรรณ์</t>
  </si>
  <si>
    <t xml:space="preserve"> - สาขาวิชาอุตสาหกรรมท่องเที่ยว</t>
  </si>
  <si>
    <t xml:space="preserve"> - โครงการที่ 11 เตรียมความพร้อมโครงการเรียนรู้โดยการใช้การทำงานเป็นฐาน (Work-Based Learning @ Koh Samui)</t>
  </si>
  <si>
    <t>หัวหน้าสาขาอุตสาหกรรมการท่องเที่ยวฯ</t>
  </si>
  <si>
    <t xml:space="preserve"> - โครงการที่ 12 แลกเปลี่ยนเรียนรู้อาจารย์เพื่อสร้างอัตลักษณ์บัณฑิต</t>
  </si>
  <si>
    <t xml:space="preserve"> - โครงการที่ 13 สหกิจศึกษาเชิงพื้นที่ (Area-based Cooperative Education) </t>
  </si>
  <si>
    <t xml:space="preserve"> - โครงการที่ 14 เสริมสร้างและพัฒนาศักยภาพนักศึกษาด้านการท่องเที่ยวและการบริการ</t>
  </si>
  <si>
    <t xml:space="preserve"> - ส่วนกลางสำนักวิชา</t>
  </si>
  <si>
    <t xml:space="preserve"> - โครงการที่ 15 ส่งเสริมศักยภาพคณาจารย์และบุคลากร สำนักวิชาการจัดการ</t>
  </si>
  <si>
    <t>อ.ดร.รุ่งรวี  จิตภักดี</t>
  </si>
  <si>
    <t xml:space="preserve"> - โครงการที่ 16 เสริมสร้างศักยภาพการเรียนการสอนเพื่อพัฒนาคุณภาพบัณฑิต</t>
  </si>
  <si>
    <t xml:space="preserve"> - โครงการที่ 17 จัดงานประชุมวิชาการด้านการจัดการระดับชาติ “วลัยลักษณ์ทางการจัดการ ครั้งที่ 6” และระดับนานาชาติ </t>
  </si>
  <si>
    <t xml:space="preserve"> พ.ค.60</t>
  </si>
  <si>
    <t>คณบดีสำนักวิชาการจัดการ</t>
  </si>
  <si>
    <t xml:space="preserve"> - โครงการที่ 18 สัมมนาวิชาการนักศึกษาสาขาวิชาบัญชี ประจำปี 2560</t>
  </si>
  <si>
    <t>อ.ดร.ปานแก้วตา ลัคนาวานิช</t>
  </si>
  <si>
    <t xml:space="preserve"> - โครงการที่ 19 Walailak Business Administration (WBA) Research for Society</t>
  </si>
  <si>
    <t xml:space="preserve"> - โครงการที่ 20 สนับสนุนเพื่อการวิจัยสาขาวิชาเศรษฐศาสตร์</t>
  </si>
  <si>
    <t>อ.ดร.โพโรจน์ นวลนุ่ม /อ.ดร.จินตนีย์ รู้ซื่อ</t>
  </si>
  <si>
    <t>หัวหน้าสาขาวิชาอัตสาหกรรมการท่องเที่ยวฯ</t>
  </si>
  <si>
    <t xml:space="preserve"> - โครงการที่ 21 ศึกษาวิจัยควบคู่กับการเรียนรู้โดยการใช้การทำงานเป็นฐาน (Work –based Learning, WBL) </t>
  </si>
  <si>
    <t xml:space="preserve">   ในพื้นที่เกาะสมุย</t>
  </si>
  <si>
    <t xml:space="preserve"> - โครงการการที่ 22 ส่งเสริมการพัฒนาผลงานวิชาการของสำนักวิชาการจัดการ</t>
  </si>
  <si>
    <t>อ.ผศ.ดร.ชูลีรัตน์  คงเรือง</t>
  </si>
  <si>
    <t>แผนงานหลัก แผนงานบริการวิชาการแก่สังคม</t>
  </si>
  <si>
    <t>20 โครงการ</t>
  </si>
  <si>
    <t>แผนงานรอง  แผนงานบริการวิชาการแก่สังคม</t>
  </si>
  <si>
    <t>งาน/โครงการ โครงการบริการวิชาการแก่ชุมชน</t>
  </si>
  <si>
    <t>14 โครงการ</t>
  </si>
  <si>
    <t>กิจกรรมหลัก  บริการวิชาการแก่ชุมชน (ภายใต้กิจกรรมของโครงการศูนย์พัฒนาธุรกิจ การท่องเที่ยว และเศรษฐกิจภาคใต้)</t>
  </si>
  <si>
    <t xml:space="preserve"> - โครงการบริการวิชาการท่องเที่ยวให้นักศึกษาต่างประเทศ</t>
  </si>
  <si>
    <t xml:space="preserve"> - โครงการวิสาหกิจครัวและภัตตาคาร</t>
  </si>
  <si>
    <t xml:space="preserve"> - โครงการพัฒนาพันธกิจสัมพันธ์กับชุมชน Social Engagement สำนักวิชาการจัดการ</t>
  </si>
  <si>
    <t>อ.ดร.รุ่งรวี จิตภักดี</t>
  </si>
  <si>
    <t xml:space="preserve"> - โครงการแลกเปลี่ยนเรียนรู้กับผู้ประกอบการด้านการบัญชี</t>
  </si>
  <si>
    <t>(บัญขี) อ.ดร.ปานแก้วตา ลัคนาวานิช</t>
  </si>
  <si>
    <t xml:space="preserve"> - โครงการแผนธุรกิจสร้างสรรค์ ผลิตภัณฑ์ชุมชน</t>
  </si>
  <si>
    <t>(บริหารธุรกิจ) อ.นิลินี ทินนาม</t>
  </si>
  <si>
    <t xml:space="preserve"> - โครงการเครื่องทางเศรษฐศาสตร์เพื่อการจัดการทางเศรษฐิจขององค์กรท้องถิ่นสู่การพัฒนาที่ยั่งยืน</t>
  </si>
  <si>
    <t>(เศรษฐศาสตร์) อ.ดร.นีรนาท</t>
  </si>
  <si>
    <t xml:space="preserve"> - โครงการ WBL Sharing Community Engagement</t>
  </si>
  <si>
    <t>(ท่องเที่ยว) อ.สุนทร บุญแก้ว</t>
  </si>
  <si>
    <t xml:space="preserve"> - โครงการเติมเต็ม ความฝัน จากรั่วมหาวิทยาลัย สู่ห้องเรียนกระดานดำ</t>
  </si>
  <si>
    <t>(ศูนย์พัฒนาธุรกิจฯ)</t>
  </si>
  <si>
    <t>งาน/โครงการ งานสนับสนุนการบูรณาการพันธกิจสัมพันธ์กับชุมชน</t>
  </si>
  <si>
    <t>กิจกรรมหลัก  สนับสนุนการบูรณาการพันธกิจสัมพันธ์กับชุมชน</t>
  </si>
  <si>
    <t xml:space="preserve"> - โครงการที่ 23 แลกเปลี่ยนเรียนรู้กับผู้ประกอบการด้านบัญชี</t>
  </si>
  <si>
    <t xml:space="preserve"> - โครงการที่ 24 Walailak Business Administration (WBA) Alliance with Society</t>
  </si>
  <si>
    <t>หัวหน้าสาขาวิชาบริหารธุรกิจ</t>
  </si>
  <si>
    <t xml:space="preserve"> - โครงการที่ 25 เศรษฐศาสตร์-ชุมชน คนเดียวกัน</t>
  </si>
  <si>
    <t>สาขาเศรษฐศาสตร์</t>
  </si>
  <si>
    <t xml:space="preserve"> - โครงการที่ 26 พันธกิจสัมพันธ์กับชุมชน สาขาวิชาอุตสาหกรรมการท่องเที่ยวและการบริการ โดยใช้โครงการการเรียนรู้</t>
  </si>
  <si>
    <t xml:space="preserve">   โดยการทำงานเป็นฐาน</t>
  </si>
  <si>
    <t xml:space="preserve"> - โครงการที่ 27 พัฒนาพันธกิจสัมพันธ์กับชุมชน (Social Engagement) สำนักวิชาการจัดการ</t>
  </si>
  <si>
    <t xml:space="preserve"> - โครงการศูนย์ WMS พันธกิจสัมพันธ์เพื่อสังคม</t>
  </si>
  <si>
    <t>โครงการศูนย์ WMS พันธกิจสัมพันธ์เพื่อสังคม</t>
  </si>
  <si>
    <t xml:space="preserve"> - โครงการที่ 28 บูรณาการพันธกิจสัมพันธ์กับชุมชน</t>
  </si>
  <si>
    <t>กิจกรรมหลัก  โครงการพัฒนาคุณภาพบัณฑิตผ่านกระบวนการเรียนรู้ควบคู่การทำงาน (Work-Intergrated  Learning)</t>
  </si>
  <si>
    <t xml:space="preserve">                  และการเรียนรู้การใช้ชีวิตต่างประเทศ In-Country)</t>
  </si>
  <si>
    <t>กิจกรรมหลัก  โครงการยกระดับการศึกษาพื้นฐานสู่อาเซียนภายใต้พันธกิจสัมพันธ์เพื่อสังคม</t>
  </si>
  <si>
    <t>แผนงานรอง   แผนงานบูรณาการสร้างรายได้จากการท่องเที่ยวและบริการ</t>
  </si>
  <si>
    <t>งาน/โครงการ  โครงการพัฒนาศักยภาพบุคลากรด้านการท่องเที่ยว</t>
  </si>
  <si>
    <t>กิจกรรมหลัก  โครงการส่งเสริมศักยภาพการท่องเที่ยวชุมชนภาคใต้ตอนบน</t>
  </si>
  <si>
    <t>120 คน</t>
  </si>
  <si>
    <t xml:space="preserve"> - โครงการสำรวจ ประเมินศักยภาพ จัดทำเส้นทางท่องเที่ยวเชิงวัฒนธรรมจังหวัดกนครศรีธรรมราช</t>
  </si>
  <si>
    <t xml:space="preserve"> - โครงการพัฒนาฐานข้อมูลท่องเที่ยวเชิงวัฒนธรรมจังหวัดนครศรีธรรมราช</t>
  </si>
  <si>
    <t xml:space="preserve"> - โครงการ ปฐมนิเทศนักศึกษาและไหว้ครู สำนักวิชาการจัดการ</t>
  </si>
  <si>
    <t>ของบส่วนกิจฯ (สำนักวิชา)</t>
  </si>
  <si>
    <t xml:space="preserve"> - โครงการ การแข่งขันประกวดมารยาทไทย ของบริษัท ธนชาติ จำกัด</t>
  </si>
  <si>
    <t>ของบส่วนกิจฯ (สาขาวิชาเศรษฐศาสตร์/บัฐชี</t>
  </si>
  <si>
    <t xml:space="preserve"> - โครงการค่ายเศรษฐศาสตร์จิตอาสา</t>
  </si>
  <si>
    <t xml:space="preserve">ของบส่วนกิจฯ (เศรษฐศาสตร์) </t>
  </si>
  <si>
    <t>แบบรายงานผลการดำเนินงานตามรายละเอียดกิจกรรม</t>
  </si>
  <si>
    <t>สรุปผลการดำเนินงาน</t>
  </si>
  <si>
    <t>ปัญหาอุปสรรค/ข้อเสนอแนะ</t>
  </si>
  <si>
    <t xml:space="preserve">ภารกิจยุทธศาสตร์ 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</si>
</sst>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mmmmm\-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#,##0.0"/>
    <numFmt numFmtId="202" formatCode="00000"/>
    <numFmt numFmtId="203" formatCode="#,##0;\(#,##0\)"/>
    <numFmt numFmtId="204" formatCode="_-* #,##0_-;\(\ #,##0_-\);_-* &quot;-&quot;??_-;_-@_-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0;[Red]0"/>
    <numFmt numFmtId="211" formatCode="#,##0.00_ ;\-#,##0.00\ "/>
    <numFmt numFmtId="212" formatCode="#,##0.0_ ;\-#,##0.0\ "/>
    <numFmt numFmtId="213" formatCode="#,##0_ ;\-#,##0\ "/>
    <numFmt numFmtId="214" formatCode="0.00_ ;[Red]\-0.00\ "/>
    <numFmt numFmtId="215" formatCode="0.0_ ;[Red]\-0.0\ "/>
    <numFmt numFmtId="216" formatCode="0_ ;[Red]\-0\ "/>
    <numFmt numFmtId="217" formatCode="[$-41E]d\ mmmm\ yyyy"/>
    <numFmt numFmtId="218" formatCode="[$-107041E]d\ mmmm\ yyyy;@"/>
    <numFmt numFmtId="219" formatCode="[$-101041E]d\ mmm\ yy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_);_(* \(#,##0\);_(* &quot;-&quot;??_);_(@_)"/>
  </numFmts>
  <fonts count="10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b/>
      <sz val="13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3"/>
      <color indexed="8"/>
      <name val="TH SarabunPSK"/>
      <family val="2"/>
    </font>
    <font>
      <b/>
      <i/>
      <sz val="13"/>
      <name val="TH SarabunPSK"/>
      <family val="2"/>
    </font>
    <font>
      <i/>
      <sz val="13"/>
      <name val="TH SarabunPSK"/>
      <family val="2"/>
    </font>
    <font>
      <b/>
      <sz val="12"/>
      <name val="TH SarabunPSK"/>
      <family val="2"/>
    </font>
    <font>
      <i/>
      <sz val="12"/>
      <name val="TH SarabunPSK"/>
      <family val="2"/>
    </font>
    <font>
      <sz val="11"/>
      <name val="TH SarabunPSK"/>
      <family val="2"/>
    </font>
    <font>
      <sz val="12"/>
      <color indexed="10"/>
      <name val="TH SarabunPSK"/>
      <family val="2"/>
    </font>
    <font>
      <b/>
      <i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u val="single"/>
      <sz val="12"/>
      <name val="TH SarabunPSK"/>
      <family val="2"/>
    </font>
    <font>
      <sz val="12"/>
      <color indexed="8"/>
      <name val="TH SarabunPSK"/>
      <family val="2"/>
    </font>
    <font>
      <u val="single"/>
      <sz val="12"/>
      <name val="TH SarabunPSK"/>
      <family val="2"/>
    </font>
    <font>
      <sz val="16"/>
      <name val="TH SarabunPSK"/>
      <family val="2"/>
    </font>
    <font>
      <sz val="14"/>
      <name val="Angsana New"/>
      <family val="1"/>
    </font>
    <font>
      <i/>
      <sz val="11"/>
      <name val="TH SarabunPSK"/>
      <family val="2"/>
    </font>
    <font>
      <sz val="12"/>
      <name val="Symbol"/>
      <family val="1"/>
    </font>
    <font>
      <b/>
      <i/>
      <sz val="12"/>
      <color indexed="10"/>
      <name val="TH SarabunPSK"/>
      <family val="2"/>
    </font>
    <font>
      <sz val="12"/>
      <color indexed="10"/>
      <name val="Symbol"/>
      <family val="1"/>
    </font>
    <font>
      <sz val="12"/>
      <name val="Agency FB"/>
      <family val="2"/>
    </font>
    <font>
      <sz val="16"/>
      <name val="Agency FB"/>
      <family val="2"/>
    </font>
    <font>
      <sz val="14"/>
      <name val="Agency FB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0"/>
      <name val="TH SarabunPSK"/>
      <family val="2"/>
    </font>
    <font>
      <i/>
      <sz val="12"/>
      <color indexed="10"/>
      <name val="TH SarabunPSK"/>
      <family val="2"/>
    </font>
    <font>
      <i/>
      <sz val="14"/>
      <color indexed="10"/>
      <name val="TH SarabunPSK"/>
      <family val="2"/>
    </font>
    <font>
      <i/>
      <sz val="16"/>
      <color indexed="10"/>
      <name val="TH SarabunPSK"/>
      <family val="2"/>
    </font>
    <font>
      <b/>
      <u val="single"/>
      <sz val="12"/>
      <color indexed="10"/>
      <name val="TH SarabunPSK"/>
      <family val="2"/>
    </font>
    <font>
      <u val="single"/>
      <sz val="12"/>
      <color indexed="10"/>
      <name val="TH SarabunPSK"/>
      <family val="2"/>
    </font>
    <font>
      <sz val="11"/>
      <color indexed="10"/>
      <name val="TH SarabunPSK"/>
      <family val="2"/>
    </font>
    <font>
      <sz val="12"/>
      <color indexed="17"/>
      <name val="TH SarabunPSK"/>
      <family val="2"/>
    </font>
    <font>
      <b/>
      <sz val="12"/>
      <color indexed="8"/>
      <name val="TH SarabunPSK"/>
      <family val="2"/>
    </font>
    <font>
      <b/>
      <sz val="14"/>
      <color indexed="10"/>
      <name val="TH SarabunPSK"/>
      <family val="2"/>
    </font>
    <font>
      <i/>
      <sz val="12"/>
      <color indexed="8"/>
      <name val="TH SarabunPSK"/>
      <family val="2"/>
    </font>
    <font>
      <b/>
      <i/>
      <sz val="12"/>
      <color indexed="8"/>
      <name val="TH SarabunPSK"/>
      <family val="2"/>
    </font>
    <font>
      <sz val="10"/>
      <color indexed="10"/>
      <name val="TH SarabunPSK"/>
      <family val="2"/>
    </font>
    <font>
      <sz val="14"/>
      <color indexed="10"/>
      <name val="Angsana New"/>
      <family val="1"/>
    </font>
    <font>
      <b/>
      <i/>
      <u val="single"/>
      <sz val="12"/>
      <name val="TH SarabunPSK"/>
      <family val="2"/>
    </font>
    <font>
      <sz val="11"/>
      <color indexed="8"/>
      <name val="TH SarabunPSK"/>
      <family val="2"/>
    </font>
    <font>
      <sz val="12"/>
      <color indexed="1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i/>
      <sz val="12"/>
      <color rgb="FFFF0000"/>
      <name val="TH SarabunPSK"/>
      <family val="2"/>
    </font>
    <font>
      <i/>
      <sz val="14"/>
      <color rgb="FFFF0000"/>
      <name val="TH SarabunPSK"/>
      <family val="2"/>
    </font>
    <font>
      <i/>
      <sz val="16"/>
      <color rgb="FFFF0000"/>
      <name val="TH SarabunPSK"/>
      <family val="2"/>
    </font>
    <font>
      <b/>
      <u val="single"/>
      <sz val="12"/>
      <color rgb="FFFF0000"/>
      <name val="TH SarabunPSK"/>
      <family val="2"/>
    </font>
    <font>
      <u val="single"/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2"/>
      <color rgb="FF00B050"/>
      <name val="TH SarabunPSK"/>
      <family val="2"/>
    </font>
    <font>
      <b/>
      <sz val="12"/>
      <color theme="1" tint="0.04998999834060669"/>
      <name val="TH SarabunPSK"/>
      <family val="2"/>
    </font>
    <font>
      <b/>
      <sz val="14"/>
      <color rgb="FFFF0000"/>
      <name val="TH SarabunPSK"/>
      <family val="2"/>
    </font>
    <font>
      <i/>
      <sz val="12"/>
      <color theme="1"/>
      <name val="TH SarabunPSK"/>
      <family val="2"/>
    </font>
    <font>
      <b/>
      <i/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rgb="FFFF0000"/>
      <name val="TH SarabunPSK"/>
      <family val="2"/>
    </font>
    <font>
      <sz val="14"/>
      <color rgb="FFFF0000"/>
      <name val="Angsana New"/>
      <family val="1"/>
    </font>
    <font>
      <b/>
      <i/>
      <sz val="12"/>
      <color rgb="FFFF0000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Wingding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2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16" xfId="0" applyNumberFormat="1" applyFont="1" applyFill="1" applyBorder="1" applyAlignment="1" quotePrefix="1">
      <alignment horizontal="center" vertical="top" wrapText="1"/>
    </xf>
    <xf numFmtId="3" fontId="9" fillId="0" borderId="16" xfId="0" applyNumberFormat="1" applyFont="1" applyBorder="1" applyAlignment="1" quotePrefix="1">
      <alignment horizontal="center" vertical="top" wrapText="1"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 quotePrefix="1">
      <alignment horizontal="center" vertical="top" wrapText="1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9" fillId="0" borderId="16" xfId="0" applyFont="1" applyBorder="1" applyAlignment="1" quotePrefix="1">
      <alignment horizontal="center"/>
    </xf>
    <xf numFmtId="187" fontId="9" fillId="0" borderId="15" xfId="42" applyNumberFormat="1" applyFont="1" applyFill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187" fontId="14" fillId="0" borderId="0" xfId="42" applyNumberFormat="1" applyFont="1" applyFill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87" fontId="7" fillId="0" borderId="0" xfId="42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 quotePrefix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87" fontId="7" fillId="0" borderId="17" xfId="42" applyNumberFormat="1" applyFont="1" applyFill="1" applyBorder="1" applyAlignment="1">
      <alignment/>
    </xf>
    <xf numFmtId="187" fontId="7" fillId="0" borderId="17" xfId="42" applyNumberFormat="1" applyFont="1" applyFill="1" applyBorder="1" applyAlignment="1">
      <alignment horizontal="left"/>
    </xf>
    <xf numFmtId="3" fontId="7" fillId="0" borderId="16" xfId="0" applyNumberFormat="1" applyFont="1" applyBorder="1" applyAlignment="1">
      <alignment horizontal="center" vertical="top" wrapText="1"/>
    </xf>
    <xf numFmtId="3" fontId="16" fillId="0" borderId="16" xfId="0" applyNumberFormat="1" applyFont="1" applyBorder="1" applyAlignment="1">
      <alignment horizontal="center" vertical="top" wrapText="1"/>
    </xf>
    <xf numFmtId="3" fontId="17" fillId="0" borderId="16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 quotePrefix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87" fontId="17" fillId="0" borderId="0" xfId="42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7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 quotePrefix="1">
      <alignment horizontal="center" vertical="top" wrapText="1"/>
    </xf>
    <xf numFmtId="20" fontId="7" fillId="0" borderId="16" xfId="0" applyNumberFormat="1" applyFont="1" applyBorder="1" applyAlignment="1" quotePrefix="1">
      <alignment horizontal="center" vertical="top" wrapText="1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2" fontId="7" fillId="0" borderId="16" xfId="0" applyNumberFormat="1" applyFont="1" applyBorder="1" applyAlignment="1" quotePrefix="1">
      <alignment horizontal="center" vertical="top" wrapText="1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14" fillId="33" borderId="2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1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 vertical="top" wrapText="1"/>
    </xf>
    <xf numFmtId="0" fontId="7" fillId="0" borderId="2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34" borderId="24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20" fillId="34" borderId="24" xfId="0" applyFont="1" applyFill="1" applyBorder="1" applyAlignment="1" quotePrefix="1">
      <alignment horizontal="center"/>
    </xf>
    <xf numFmtId="3" fontId="14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0" borderId="25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 quotePrefix="1">
      <alignment horizontal="center"/>
    </xf>
    <xf numFmtId="3" fontId="14" fillId="0" borderId="16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16" xfId="0" applyFont="1" applyBorder="1" applyAlignment="1" quotePrefix="1">
      <alignment horizontal="center"/>
    </xf>
    <xf numFmtId="3" fontId="14" fillId="0" borderId="36" xfId="0" applyNumberFormat="1" applyFont="1" applyFill="1" applyBorder="1" applyAlignment="1">
      <alignment/>
    </xf>
    <xf numFmtId="0" fontId="14" fillId="0" borderId="15" xfId="0" applyFont="1" applyBorder="1" applyAlignment="1" quotePrefix="1">
      <alignment/>
    </xf>
    <xf numFmtId="17" fontId="14" fillId="0" borderId="15" xfId="0" applyNumberFormat="1" applyFont="1" applyBorder="1" applyAlignment="1" quotePrefix="1">
      <alignment horizontal="center"/>
    </xf>
    <xf numFmtId="0" fontId="14" fillId="0" borderId="16" xfId="0" applyFont="1" applyBorder="1" applyAlignment="1" quotePrefix="1">
      <alignment horizontal="right"/>
    </xf>
    <xf numFmtId="3" fontId="14" fillId="0" borderId="3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17" fontId="14" fillId="0" borderId="15" xfId="0" applyNumberFormat="1" applyFont="1" applyFill="1" applyBorder="1" applyAlignment="1" quotePrefix="1">
      <alignment horizontal="center"/>
    </xf>
    <xf numFmtId="3" fontId="14" fillId="0" borderId="16" xfId="0" applyNumberFormat="1" applyFont="1" applyFill="1" applyBorder="1" applyAlignment="1">
      <alignment/>
    </xf>
    <xf numFmtId="17" fontId="7" fillId="0" borderId="15" xfId="0" applyNumberFormat="1" applyFont="1" applyFill="1" applyBorder="1" applyAlignment="1" quotePrefix="1">
      <alignment horizontal="center"/>
    </xf>
    <xf numFmtId="3" fontId="7" fillId="0" borderId="16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6" xfId="0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0" fontId="14" fillId="0" borderId="16" xfId="0" applyFont="1" applyBorder="1" applyAlignment="1" quotePrefix="1">
      <alignment/>
    </xf>
    <xf numFmtId="3" fontId="14" fillId="0" borderId="14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3" fontId="14" fillId="0" borderId="14" xfId="0" applyNumberFormat="1" applyFont="1" applyFill="1" applyBorder="1" applyAlignment="1">
      <alignment/>
    </xf>
    <xf numFmtId="17" fontId="7" fillId="0" borderId="16" xfId="0" applyNumberFormat="1" applyFont="1" applyFill="1" applyBorder="1" applyAlignment="1">
      <alignment/>
    </xf>
    <xf numFmtId="17" fontId="7" fillId="0" borderId="16" xfId="0" applyNumberFormat="1" applyFont="1" applyFill="1" applyBorder="1" applyAlignment="1" quotePrefix="1">
      <alignment horizontal="center"/>
    </xf>
    <xf numFmtId="3" fontId="7" fillId="0" borderId="15" xfId="0" applyNumberFormat="1" applyFont="1" applyBorder="1" applyAlignment="1">
      <alignment/>
    </xf>
    <xf numFmtId="17" fontId="7" fillId="0" borderId="15" xfId="0" applyNumberFormat="1" applyFont="1" applyFill="1" applyBorder="1" applyAlignment="1">
      <alignment horizontal="center"/>
    </xf>
    <xf numFmtId="17" fontId="7" fillId="0" borderId="16" xfId="0" applyNumberFormat="1" applyFont="1" applyFill="1" applyBorder="1" applyAlignment="1">
      <alignment horizontal="center"/>
    </xf>
    <xf numFmtId="17" fontId="7" fillId="0" borderId="16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/>
    </xf>
    <xf numFmtId="17" fontId="7" fillId="0" borderId="15" xfId="0" applyNumberFormat="1" applyFont="1" applyFill="1" applyBorder="1" applyAlignment="1">
      <alignment/>
    </xf>
    <xf numFmtId="0" fontId="14" fillId="0" borderId="36" xfId="0" applyFont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4" fillId="0" borderId="19" xfId="0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3" fontId="14" fillId="0" borderId="1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0" fontId="14" fillId="0" borderId="35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center"/>
    </xf>
    <xf numFmtId="0" fontId="20" fillId="0" borderId="16" xfId="0" applyFont="1" applyBorder="1" applyAlignment="1" quotePrefix="1">
      <alignment horizont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6" fillId="0" borderId="0" xfId="0" applyFont="1" applyFill="1" applyAlignment="1">
      <alignment/>
    </xf>
    <xf numFmtId="17" fontId="14" fillId="0" borderId="16" xfId="0" applyNumberFormat="1" applyFont="1" applyBorder="1" applyAlignment="1" quotePrefix="1">
      <alignment horizont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5" fillId="0" borderId="19" xfId="0" applyFont="1" applyBorder="1" applyAlignment="1">
      <alignment/>
    </xf>
    <xf numFmtId="187" fontId="10" fillId="0" borderId="0" xfId="42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4" fillId="0" borderId="16" xfId="0" applyFont="1" applyBorder="1" applyAlignment="1" quotePrefix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22" fillId="0" borderId="16" xfId="0" applyFont="1" applyBorder="1" applyAlignment="1">
      <alignment horizontal="center"/>
    </xf>
    <xf numFmtId="3" fontId="7" fillId="0" borderId="16" xfId="0" applyNumberFormat="1" applyFont="1" applyBorder="1" applyAlignment="1" quotePrefix="1">
      <alignment horizontal="center" vertical="top" wrapText="1"/>
    </xf>
    <xf numFmtId="0" fontId="1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34" borderId="0" xfId="0" applyFont="1" applyFill="1" applyAlignment="1">
      <alignment/>
    </xf>
    <xf numFmtId="187" fontId="16" fillId="0" borderId="0" xfId="42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7" fillId="0" borderId="34" xfId="0" applyFont="1" applyFill="1" applyBorder="1" applyAlignment="1">
      <alignment horizontal="center"/>
    </xf>
    <xf numFmtId="3" fontId="7" fillId="0" borderId="34" xfId="0" applyNumberFormat="1" applyFont="1" applyBorder="1" applyAlignment="1">
      <alignment/>
    </xf>
    <xf numFmtId="187" fontId="7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3" fontId="14" fillId="0" borderId="14" xfId="0" applyNumberFormat="1" applyFont="1" applyBorder="1" applyAlignment="1" quotePrefix="1">
      <alignment horizontal="right"/>
    </xf>
    <xf numFmtId="0" fontId="14" fillId="0" borderId="16" xfId="0" applyFont="1" applyBorder="1" applyAlignment="1">
      <alignment horizontal="left"/>
    </xf>
    <xf numFmtId="0" fontId="14" fillId="33" borderId="28" xfId="0" applyFont="1" applyFill="1" applyBorder="1" applyAlignment="1">
      <alignment/>
    </xf>
    <xf numFmtId="187" fontId="7" fillId="0" borderId="15" xfId="0" applyNumberFormat="1" applyFont="1" applyBorder="1" applyAlignment="1">
      <alignment horizontal="center"/>
    </xf>
    <xf numFmtId="0" fontId="16" fillId="0" borderId="16" xfId="0" applyFont="1" applyBorder="1" applyAlignment="1" quotePrefix="1">
      <alignment horizontal="center" vertical="top" wrapText="1"/>
    </xf>
    <xf numFmtId="4" fontId="16" fillId="0" borderId="16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7" fillId="34" borderId="14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top" wrapText="1"/>
    </xf>
    <xf numFmtId="3" fontId="7" fillId="0" borderId="32" xfId="0" applyNumberFormat="1" applyFont="1" applyBorder="1" applyAlignment="1">
      <alignment/>
    </xf>
    <xf numFmtId="0" fontId="14" fillId="0" borderId="14" xfId="0" applyFont="1" applyFill="1" applyBorder="1" applyAlignment="1" quotePrefix="1">
      <alignment horizontal="center"/>
    </xf>
    <xf numFmtId="0" fontId="15" fillId="0" borderId="35" xfId="0" applyFont="1" applyBorder="1" applyAlignment="1">
      <alignment/>
    </xf>
    <xf numFmtId="0" fontId="7" fillId="0" borderId="36" xfId="0" applyFont="1" applyBorder="1" applyAlignment="1" quotePrefix="1">
      <alignment horizontal="center"/>
    </xf>
    <xf numFmtId="4" fontId="7" fillId="0" borderId="36" xfId="0" applyNumberFormat="1" applyFont="1" applyBorder="1" applyAlignment="1">
      <alignment horizontal="center" vertical="top" wrapText="1"/>
    </xf>
    <xf numFmtId="17" fontId="7" fillId="0" borderId="16" xfId="0" applyNumberFormat="1" applyFont="1" applyFill="1" applyBorder="1" applyAlignment="1">
      <alignment horizontal="center" vertical="center"/>
    </xf>
    <xf numFmtId="17" fontId="7" fillId="0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14" fillId="0" borderId="16" xfId="0" applyFont="1" applyFill="1" applyBorder="1" applyAlignment="1" quotePrefix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33" borderId="15" xfId="0" applyFont="1" applyFill="1" applyBorder="1" applyAlignment="1">
      <alignment/>
    </xf>
    <xf numFmtId="0" fontId="19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/>
    </xf>
    <xf numFmtId="0" fontId="16" fillId="0" borderId="34" xfId="0" applyFont="1" applyBorder="1" applyAlignment="1" quotePrefix="1">
      <alignment horizontal="center"/>
    </xf>
    <xf numFmtId="187" fontId="7" fillId="0" borderId="29" xfId="42" applyNumberFormat="1" applyFont="1" applyFill="1" applyBorder="1" applyAlignment="1">
      <alignment horizontal="left"/>
    </xf>
    <xf numFmtId="0" fontId="7" fillId="0" borderId="30" xfId="0" applyFont="1" applyBorder="1" applyAlignment="1" quotePrefix="1">
      <alignment horizontal="center" vertical="top" wrapText="1"/>
    </xf>
    <xf numFmtId="0" fontId="6" fillId="0" borderId="17" xfId="0" applyFont="1" applyBorder="1" applyAlignment="1">
      <alignment/>
    </xf>
    <xf numFmtId="0" fontId="7" fillId="0" borderId="26" xfId="0" applyFont="1" applyBorder="1" applyAlignment="1" quotePrefix="1">
      <alignment/>
    </xf>
    <xf numFmtId="17" fontId="7" fillId="0" borderId="26" xfId="0" applyNumberFormat="1" applyFont="1" applyBorder="1" applyAlignment="1" quotePrefix="1">
      <alignment horizontal="center"/>
    </xf>
    <xf numFmtId="0" fontId="7" fillId="0" borderId="36" xfId="0" applyFont="1" applyBorder="1" applyAlignment="1" quotePrefix="1">
      <alignment horizontal="right"/>
    </xf>
    <xf numFmtId="219" fontId="7" fillId="0" borderId="26" xfId="0" applyNumberFormat="1" applyFont="1" applyBorder="1" applyAlignment="1">
      <alignment horizontal="center"/>
    </xf>
    <xf numFmtId="219" fontId="7" fillId="0" borderId="16" xfId="0" applyNumberFormat="1" applyFont="1" applyBorder="1" applyAlignment="1">
      <alignment horizontal="center"/>
    </xf>
    <xf numFmtId="219" fontId="7" fillId="0" borderId="36" xfId="0" applyNumberFormat="1" applyFont="1" applyBorder="1" applyAlignment="1">
      <alignment horizontal="center"/>
    </xf>
    <xf numFmtId="0" fontId="7" fillId="0" borderId="37" xfId="0" applyFont="1" applyFill="1" applyBorder="1" applyAlignment="1">
      <alignment/>
    </xf>
    <xf numFmtId="219" fontId="7" fillId="0" borderId="26" xfId="0" applyNumberFormat="1" applyFont="1" applyFill="1" applyBorder="1" applyAlignment="1">
      <alignment horizontal="center"/>
    </xf>
    <xf numFmtId="219" fontId="7" fillId="0" borderId="16" xfId="0" applyNumberFormat="1" applyFont="1" applyFill="1" applyBorder="1" applyAlignment="1">
      <alignment horizontal="center"/>
    </xf>
    <xf numFmtId="219" fontId="7" fillId="0" borderId="36" xfId="0" applyNumberFormat="1" applyFont="1" applyFill="1" applyBorder="1" applyAlignment="1">
      <alignment horizontal="center"/>
    </xf>
    <xf numFmtId="219" fontId="14" fillId="0" borderId="26" xfId="0" applyNumberFormat="1" applyFont="1" applyBorder="1" applyAlignment="1">
      <alignment horizontal="center"/>
    </xf>
    <xf numFmtId="219" fontId="14" fillId="0" borderId="16" xfId="0" applyNumberFormat="1" applyFont="1" applyBorder="1" applyAlignment="1">
      <alignment horizontal="center"/>
    </xf>
    <xf numFmtId="219" fontId="14" fillId="0" borderId="36" xfId="0" applyNumberFormat="1" applyFont="1" applyBorder="1" applyAlignment="1">
      <alignment horizontal="center"/>
    </xf>
    <xf numFmtId="0" fontId="16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16" fillId="0" borderId="30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17" fontId="7" fillId="0" borderId="15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20" fillId="0" borderId="11" xfId="0" applyFont="1" applyBorder="1" applyAlignment="1" quotePrefix="1">
      <alignment horizontal="center"/>
    </xf>
    <xf numFmtId="41" fontId="7" fillId="0" borderId="17" xfId="42" applyNumberFormat="1" applyFont="1" applyFill="1" applyBorder="1" applyAlignment="1">
      <alignment horizontal="right" vertical="center" wrapText="1"/>
    </xf>
    <xf numFmtId="0" fontId="7" fillId="35" borderId="15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17" fontId="7" fillId="0" borderId="14" xfId="0" applyNumberFormat="1" applyFont="1" applyFill="1" applyBorder="1" applyAlignment="1" quotePrefix="1">
      <alignment horizontal="center"/>
    </xf>
    <xf numFmtId="0" fontId="7" fillId="0" borderId="32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17" fontId="15" fillId="0" borderId="16" xfId="0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 horizontal="center" vertical="top" wrapText="1"/>
    </xf>
    <xf numFmtId="0" fontId="15" fillId="0" borderId="33" xfId="0" applyFont="1" applyBorder="1" applyAlignment="1">
      <alignment/>
    </xf>
    <xf numFmtId="4" fontId="16" fillId="0" borderId="34" xfId="0" applyNumberFormat="1" applyFont="1" applyBorder="1" applyAlignment="1" quotePrefix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4" xfId="0" applyFont="1" applyBorder="1" applyAlignment="1">
      <alignment vertical="top" wrapText="1"/>
    </xf>
    <xf numFmtId="0" fontId="16" fillId="0" borderId="34" xfId="0" applyFont="1" applyBorder="1" applyAlignment="1" quotePrefix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219" fontId="14" fillId="0" borderId="15" xfId="0" applyNumberFormat="1" applyFont="1" applyBorder="1" applyAlignment="1">
      <alignment horizontal="center"/>
    </xf>
    <xf numFmtId="219" fontId="14" fillId="0" borderId="14" xfId="0" applyNumberFormat="1" applyFont="1" applyBorder="1" applyAlignment="1">
      <alignment horizontal="center"/>
    </xf>
    <xf numFmtId="0" fontId="16" fillId="0" borderId="16" xfId="0" applyFont="1" applyFill="1" applyBorder="1" applyAlignment="1">
      <alignment/>
    </xf>
    <xf numFmtId="0" fontId="9" fillId="35" borderId="16" xfId="0" applyFont="1" applyFill="1" applyBorder="1" applyAlignment="1" quotePrefix="1">
      <alignment horizontal="center" vertical="top" wrapText="1"/>
    </xf>
    <xf numFmtId="0" fontId="84" fillId="0" borderId="14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6" xfId="0" applyFont="1" applyFill="1" applyBorder="1" applyAlignment="1">
      <alignment horizontal="center"/>
    </xf>
    <xf numFmtId="0" fontId="84" fillId="0" borderId="16" xfId="0" applyFont="1" applyBorder="1" applyAlignment="1">
      <alignment/>
    </xf>
    <xf numFmtId="3" fontId="84" fillId="0" borderId="16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85" fillId="0" borderId="14" xfId="0" applyFont="1" applyBorder="1" applyAlignment="1">
      <alignment/>
    </xf>
    <xf numFmtId="0" fontId="85" fillId="0" borderId="16" xfId="0" applyFont="1" applyFill="1" applyBorder="1" applyAlignment="1">
      <alignment horizontal="center"/>
    </xf>
    <xf numFmtId="3" fontId="85" fillId="0" borderId="16" xfId="0" applyNumberFormat="1" applyFont="1" applyFill="1" applyBorder="1" applyAlignment="1">
      <alignment/>
    </xf>
    <xf numFmtId="3" fontId="84" fillId="0" borderId="16" xfId="0" applyNumberFormat="1" applyFont="1" applyBorder="1" applyAlignment="1">
      <alignment/>
    </xf>
    <xf numFmtId="0" fontId="84" fillId="0" borderId="15" xfId="0" applyFont="1" applyFill="1" applyBorder="1" applyAlignment="1">
      <alignment/>
    </xf>
    <xf numFmtId="17" fontId="84" fillId="0" borderId="15" xfId="0" applyNumberFormat="1" applyFont="1" applyFill="1" applyBorder="1" applyAlignment="1" quotePrefix="1">
      <alignment horizontal="center"/>
    </xf>
    <xf numFmtId="17" fontId="84" fillId="0" borderId="16" xfId="0" applyNumberFormat="1" applyFont="1" applyFill="1" applyBorder="1" applyAlignment="1">
      <alignment/>
    </xf>
    <xf numFmtId="0" fontId="84" fillId="0" borderId="16" xfId="0" applyFont="1" applyFill="1" applyBorder="1" applyAlignment="1">
      <alignment/>
    </xf>
    <xf numFmtId="0" fontId="84" fillId="0" borderId="0" xfId="0" applyFont="1" applyFill="1" applyAlignment="1">
      <alignment/>
    </xf>
    <xf numFmtId="0" fontId="85" fillId="0" borderId="14" xfId="0" applyFont="1" applyFill="1" applyBorder="1" applyAlignment="1">
      <alignment/>
    </xf>
    <xf numFmtId="0" fontId="85" fillId="0" borderId="15" xfId="0" applyFont="1" applyFill="1" applyBorder="1" applyAlignment="1">
      <alignment/>
    </xf>
    <xf numFmtId="0" fontId="85" fillId="0" borderId="15" xfId="0" applyFont="1" applyBorder="1" applyAlignment="1">
      <alignment/>
    </xf>
    <xf numFmtId="0" fontId="84" fillId="0" borderId="16" xfId="0" applyFont="1" applyBorder="1" applyAlignment="1">
      <alignment horizontal="center"/>
    </xf>
    <xf numFmtId="3" fontId="84" fillId="0" borderId="14" xfId="0" applyNumberFormat="1" applyFont="1" applyBorder="1" applyAlignment="1">
      <alignment/>
    </xf>
    <xf numFmtId="0" fontId="84" fillId="0" borderId="14" xfId="0" applyFont="1" applyFill="1" applyBorder="1" applyAlignment="1">
      <alignment/>
    </xf>
    <xf numFmtId="17" fontId="84" fillId="0" borderId="15" xfId="0" applyNumberFormat="1" applyFont="1" applyFill="1" applyBorder="1" applyAlignment="1">
      <alignment horizontal="center"/>
    </xf>
    <xf numFmtId="0" fontId="84" fillId="0" borderId="15" xfId="0" applyFont="1" applyFill="1" applyBorder="1" applyAlignment="1">
      <alignment/>
    </xf>
    <xf numFmtId="0" fontId="86" fillId="0" borderId="0" xfId="0" applyFont="1" applyAlignment="1">
      <alignment/>
    </xf>
    <xf numFmtId="0" fontId="84" fillId="0" borderId="37" xfId="0" applyFont="1" applyBorder="1" applyAlignment="1">
      <alignment/>
    </xf>
    <xf numFmtId="0" fontId="84" fillId="0" borderId="26" xfId="0" applyFont="1" applyBorder="1" applyAlignment="1">
      <alignment/>
    </xf>
    <xf numFmtId="0" fontId="84" fillId="0" borderId="35" xfId="0" applyFont="1" applyBorder="1" applyAlignment="1">
      <alignment/>
    </xf>
    <xf numFmtId="0" fontId="84" fillId="0" borderId="26" xfId="0" applyFont="1" applyBorder="1" applyAlignment="1" quotePrefix="1">
      <alignment/>
    </xf>
    <xf numFmtId="17" fontId="84" fillId="0" borderId="26" xfId="0" applyNumberFormat="1" applyFont="1" applyBorder="1" applyAlignment="1" quotePrefix="1">
      <alignment horizontal="center"/>
    </xf>
    <xf numFmtId="0" fontId="84" fillId="0" borderId="36" xfId="0" applyFont="1" applyBorder="1" applyAlignment="1" quotePrefix="1">
      <alignment horizontal="right"/>
    </xf>
    <xf numFmtId="3" fontId="84" fillId="0" borderId="36" xfId="0" applyNumberFormat="1" applyFont="1" applyBorder="1" applyAlignment="1">
      <alignment/>
    </xf>
    <xf numFmtId="219" fontId="84" fillId="0" borderId="26" xfId="0" applyNumberFormat="1" applyFont="1" applyBorder="1" applyAlignment="1">
      <alignment horizontal="center"/>
    </xf>
    <xf numFmtId="219" fontId="84" fillId="0" borderId="16" xfId="0" applyNumberFormat="1" applyFont="1" applyBorder="1" applyAlignment="1">
      <alignment horizontal="center"/>
    </xf>
    <xf numFmtId="219" fontId="84" fillId="0" borderId="36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top" wrapText="1"/>
    </xf>
    <xf numFmtId="17" fontId="7" fillId="0" borderId="14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3" fontId="84" fillId="0" borderId="14" xfId="0" applyNumberFormat="1" applyFont="1" applyFill="1" applyBorder="1" applyAlignment="1">
      <alignment/>
    </xf>
    <xf numFmtId="0" fontId="84" fillId="0" borderId="15" xfId="0" applyFont="1" applyBorder="1" applyAlignment="1">
      <alignment/>
    </xf>
    <xf numFmtId="0" fontId="87" fillId="0" borderId="37" xfId="0" applyFont="1" applyBorder="1" applyAlignment="1">
      <alignment/>
    </xf>
    <xf numFmtId="0" fontId="87" fillId="0" borderId="26" xfId="0" applyFont="1" applyBorder="1" applyAlignment="1">
      <alignment/>
    </xf>
    <xf numFmtId="0" fontId="87" fillId="0" borderId="35" xfId="0" applyFont="1" applyBorder="1" applyAlignment="1">
      <alignment/>
    </xf>
    <xf numFmtId="0" fontId="87" fillId="0" borderId="26" xfId="0" applyFont="1" applyBorder="1" applyAlignment="1" quotePrefix="1">
      <alignment/>
    </xf>
    <xf numFmtId="0" fontId="87" fillId="0" borderId="16" xfId="0" applyFont="1" applyBorder="1" applyAlignment="1">
      <alignment/>
    </xf>
    <xf numFmtId="17" fontId="87" fillId="0" borderId="26" xfId="0" applyNumberFormat="1" applyFont="1" applyBorder="1" applyAlignment="1" quotePrefix="1">
      <alignment horizontal="center"/>
    </xf>
    <xf numFmtId="0" fontId="87" fillId="0" borderId="36" xfId="0" applyFont="1" applyBorder="1" applyAlignment="1" quotePrefix="1">
      <alignment horizontal="right"/>
    </xf>
    <xf numFmtId="3" fontId="87" fillId="0" borderId="36" xfId="0" applyNumberFormat="1" applyFont="1" applyBorder="1" applyAlignment="1">
      <alignment/>
    </xf>
    <xf numFmtId="0" fontId="87" fillId="0" borderId="0" xfId="0" applyFont="1" applyAlignment="1">
      <alignment/>
    </xf>
    <xf numFmtId="0" fontId="15" fillId="0" borderId="14" xfId="0" applyFont="1" applyFill="1" applyBorder="1" applyAlignment="1">
      <alignment/>
    </xf>
    <xf numFmtId="17" fontId="15" fillId="0" borderId="15" xfId="0" applyNumberFormat="1" applyFont="1" applyFill="1" applyBorder="1" applyAlignment="1">
      <alignment horizontal="center"/>
    </xf>
    <xf numFmtId="17" fontId="15" fillId="0" borderId="15" xfId="0" applyNumberFormat="1" applyFont="1" applyFill="1" applyBorder="1" applyAlignment="1">
      <alignment/>
    </xf>
    <xf numFmtId="17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84" fillId="0" borderId="16" xfId="0" applyFont="1" applyBorder="1" applyAlignment="1" quotePrefix="1">
      <alignment horizontal="center" vertical="top" wrapText="1"/>
    </xf>
    <xf numFmtId="0" fontId="14" fillId="0" borderId="36" xfId="0" applyFont="1" applyBorder="1" applyAlignment="1">
      <alignment horizontal="center"/>
    </xf>
    <xf numFmtId="17" fontId="15" fillId="0" borderId="15" xfId="0" applyNumberFormat="1" applyFont="1" applyFill="1" applyBorder="1" applyAlignment="1" quotePrefix="1">
      <alignment horizontal="center"/>
    </xf>
    <xf numFmtId="0" fontId="84" fillId="0" borderId="17" xfId="0" applyFont="1" applyFill="1" applyBorder="1" applyAlignment="1">
      <alignment/>
    </xf>
    <xf numFmtId="0" fontId="88" fillId="0" borderId="15" xfId="0" applyFont="1" applyFill="1" applyBorder="1" applyAlignment="1">
      <alignment/>
    </xf>
    <xf numFmtId="0" fontId="88" fillId="0" borderId="17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15" fillId="0" borderId="3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84" fillId="0" borderId="14" xfId="0" applyFont="1" applyFill="1" applyBorder="1" applyAlignment="1" quotePrefix="1">
      <alignment horizontal="center"/>
    </xf>
    <xf numFmtId="17" fontId="84" fillId="0" borderId="16" xfId="0" applyNumberFormat="1" applyFont="1" applyFill="1" applyBorder="1" applyAlignment="1" quotePrefix="1">
      <alignment horizontal="center"/>
    </xf>
    <xf numFmtId="17" fontId="84" fillId="0" borderId="14" xfId="0" applyNumberFormat="1" applyFont="1" applyFill="1" applyBorder="1" applyAlignment="1" quotePrefix="1">
      <alignment horizontal="center"/>
    </xf>
    <xf numFmtId="17" fontId="7" fillId="0" borderId="17" xfId="0" applyNumberFormat="1" applyFont="1" applyFill="1" applyBorder="1" applyAlignment="1" quotePrefix="1">
      <alignment horizontal="center"/>
    </xf>
    <xf numFmtId="0" fontId="84" fillId="0" borderId="27" xfId="0" applyFont="1" applyBorder="1" applyAlignment="1">
      <alignment/>
    </xf>
    <xf numFmtId="0" fontId="84" fillId="0" borderId="28" xfId="0" applyFont="1" applyBorder="1" applyAlignment="1">
      <alignment/>
    </xf>
    <xf numFmtId="0" fontId="84" fillId="0" borderId="17" xfId="0" applyFont="1" applyFill="1" applyBorder="1" applyAlignment="1" quotePrefix="1">
      <alignment horizontal="center"/>
    </xf>
    <xf numFmtId="0" fontId="7" fillId="0" borderId="17" xfId="0" applyFont="1" applyFill="1" applyBorder="1" applyAlignment="1" quotePrefix="1">
      <alignment horizontal="center"/>
    </xf>
    <xf numFmtId="0" fontId="84" fillId="0" borderId="30" xfId="0" applyFont="1" applyBorder="1" applyAlignment="1">
      <alignment horizontal="center"/>
    </xf>
    <xf numFmtId="0" fontId="84" fillId="0" borderId="30" xfId="0" applyFont="1" applyBorder="1" applyAlignment="1">
      <alignment horizontal="center" vertical="top" wrapText="1"/>
    </xf>
    <xf numFmtId="0" fontId="84" fillId="0" borderId="0" xfId="0" applyFont="1" applyFill="1" applyBorder="1" applyAlignment="1">
      <alignment/>
    </xf>
    <xf numFmtId="0" fontId="84" fillId="0" borderId="15" xfId="0" applyFont="1" applyBorder="1" applyAlignment="1">
      <alignment horizontal="center" vertical="top" wrapText="1"/>
    </xf>
    <xf numFmtId="0" fontId="84" fillId="0" borderId="16" xfId="0" applyFont="1" applyBorder="1" applyAlignment="1">
      <alignment horizontal="center" vertical="top" wrapText="1"/>
    </xf>
    <xf numFmtId="3" fontId="84" fillId="0" borderId="16" xfId="0" applyNumberFormat="1" applyFont="1" applyBorder="1" applyAlignment="1">
      <alignment horizontal="center" vertical="top" wrapText="1"/>
    </xf>
    <xf numFmtId="0" fontId="84" fillId="0" borderId="28" xfId="0" applyFont="1" applyBorder="1" applyAlignment="1">
      <alignment horizontal="center" vertical="top" wrapText="1"/>
    </xf>
    <xf numFmtId="0" fontId="84" fillId="35" borderId="30" xfId="0" applyFont="1" applyFill="1" applyBorder="1" applyAlignment="1">
      <alignment horizontal="center" vertical="top" wrapText="1"/>
    </xf>
    <xf numFmtId="41" fontId="7" fillId="0" borderId="16" xfId="42" applyNumberFormat="1" applyFont="1" applyFill="1" applyBorder="1" applyAlignment="1">
      <alignment horizontal="right" vertical="center" wrapText="1"/>
    </xf>
    <xf numFmtId="0" fontId="88" fillId="0" borderId="15" xfId="0" applyFont="1" applyBorder="1" applyAlignment="1">
      <alignment/>
    </xf>
    <xf numFmtId="0" fontId="85" fillId="0" borderId="27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 quotePrefix="1">
      <alignment horizontal="center"/>
    </xf>
    <xf numFmtId="0" fontId="23" fillId="0" borderId="0" xfId="0" applyFont="1" applyFill="1" applyAlignment="1">
      <alignment/>
    </xf>
    <xf numFmtId="3" fontId="14" fillId="0" borderId="16" xfId="0" applyNumberFormat="1" applyFont="1" applyFill="1" applyBorder="1" applyAlignment="1" quotePrefix="1">
      <alignment horizontal="right"/>
    </xf>
    <xf numFmtId="0" fontId="7" fillId="0" borderId="31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3" xfId="0" applyFont="1" applyFill="1" applyBorder="1" applyAlignment="1" quotePrefix="1">
      <alignment horizontal="center"/>
    </xf>
    <xf numFmtId="0" fontId="7" fillId="0" borderId="31" xfId="0" applyFont="1" applyFill="1" applyBorder="1" applyAlignment="1" quotePrefix="1">
      <alignment horizontal="center"/>
    </xf>
    <xf numFmtId="3" fontId="7" fillId="0" borderId="31" xfId="0" applyNumberFormat="1" applyFont="1" applyFill="1" applyBorder="1" applyAlignment="1">
      <alignment/>
    </xf>
    <xf numFmtId="0" fontId="84" fillId="0" borderId="15" xfId="0" applyFont="1" applyBorder="1" applyAlignment="1">
      <alignment horizontal="left"/>
    </xf>
    <xf numFmtId="187" fontId="84" fillId="0" borderId="15" xfId="42" applyNumberFormat="1" applyFont="1" applyFill="1" applyBorder="1" applyAlignment="1">
      <alignment/>
    </xf>
    <xf numFmtId="0" fontId="84" fillId="0" borderId="16" xfId="0" applyFont="1" applyFill="1" applyBorder="1" applyAlignment="1">
      <alignment horizontal="center" vertical="top" wrapText="1"/>
    </xf>
    <xf numFmtId="0" fontId="84" fillId="0" borderId="16" xfId="0" applyFont="1" applyFill="1" applyBorder="1" applyAlignment="1" quotePrefix="1">
      <alignment horizontal="center" vertical="top" wrapText="1"/>
    </xf>
    <xf numFmtId="0" fontId="85" fillId="35" borderId="14" xfId="0" applyFont="1" applyFill="1" applyBorder="1" applyAlignment="1">
      <alignment/>
    </xf>
    <xf numFmtId="0" fontId="84" fillId="35" borderId="0" xfId="0" applyFont="1" applyFill="1" applyAlignment="1">
      <alignment/>
    </xf>
    <xf numFmtId="187" fontId="84" fillId="35" borderId="15" xfId="42" applyNumberFormat="1" applyFont="1" applyFill="1" applyBorder="1" applyAlignment="1">
      <alignment/>
    </xf>
    <xf numFmtId="0" fontId="84" fillId="35" borderId="16" xfId="0" applyFont="1" applyFill="1" applyBorder="1" applyAlignment="1">
      <alignment horizontal="center"/>
    </xf>
    <xf numFmtId="0" fontId="84" fillId="35" borderId="16" xfId="0" applyFont="1" applyFill="1" applyBorder="1" applyAlignment="1" quotePrefix="1">
      <alignment horizontal="center" vertical="top" wrapText="1"/>
    </xf>
    <xf numFmtId="0" fontId="84" fillId="35" borderId="16" xfId="0" applyFont="1" applyFill="1" applyBorder="1" applyAlignment="1">
      <alignment horizontal="center" vertical="top" wrapText="1"/>
    </xf>
    <xf numFmtId="0" fontId="84" fillId="35" borderId="15" xfId="0" applyFont="1" applyFill="1" applyBorder="1" applyAlignment="1">
      <alignment/>
    </xf>
    <xf numFmtId="187" fontId="84" fillId="0" borderId="0" xfId="42" applyNumberFormat="1" applyFont="1" applyFill="1" applyBorder="1" applyAlignment="1">
      <alignment/>
    </xf>
    <xf numFmtId="2" fontId="84" fillId="0" borderId="16" xfId="0" applyNumberFormat="1" applyFont="1" applyBorder="1" applyAlignment="1">
      <alignment horizontal="center" vertical="top" wrapText="1"/>
    </xf>
    <xf numFmtId="2" fontId="84" fillId="0" borderId="16" xfId="0" applyNumberFormat="1" applyFont="1" applyBorder="1" applyAlignment="1" quotePrefix="1">
      <alignment horizontal="center" vertical="top" wrapText="1"/>
    </xf>
    <xf numFmtId="1" fontId="84" fillId="0" borderId="16" xfId="0" applyNumberFormat="1" applyFont="1" applyBorder="1" applyAlignment="1" quotePrefix="1">
      <alignment horizontal="center" vertical="top" wrapText="1"/>
    </xf>
    <xf numFmtId="0" fontId="88" fillId="0" borderId="14" xfId="0" applyFont="1" applyBorder="1" applyAlignment="1">
      <alignment/>
    </xf>
    <xf numFmtId="0" fontId="88" fillId="0" borderId="15" xfId="0" applyNumberFormat="1" applyFont="1" applyBorder="1" applyAlignment="1">
      <alignment/>
    </xf>
    <xf numFmtId="0" fontId="88" fillId="0" borderId="17" xfId="0" applyFont="1" applyBorder="1" applyAlignment="1">
      <alignment/>
    </xf>
    <xf numFmtId="0" fontId="88" fillId="0" borderId="16" xfId="0" applyFont="1" applyBorder="1" applyAlignment="1">
      <alignment horizontal="center"/>
    </xf>
    <xf numFmtId="0" fontId="88" fillId="0" borderId="15" xfId="0" applyFont="1" applyBorder="1" applyAlignment="1">
      <alignment horizontal="center" vertical="top" wrapText="1"/>
    </xf>
    <xf numFmtId="0" fontId="88" fillId="0" borderId="16" xfId="0" applyFont="1" applyBorder="1" applyAlignment="1" quotePrefix="1">
      <alignment horizontal="center" vertical="top" wrapText="1"/>
    </xf>
    <xf numFmtId="0" fontId="88" fillId="0" borderId="16" xfId="0" applyFont="1" applyBorder="1" applyAlignment="1">
      <alignment horizontal="center" vertical="top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8" fillId="0" borderId="0" xfId="0" applyFont="1" applyFill="1" applyBorder="1" applyAlignment="1">
      <alignment/>
    </xf>
    <xf numFmtId="20" fontId="84" fillId="0" borderId="16" xfId="0" applyNumberFormat="1" applyFont="1" applyBorder="1" applyAlignment="1" quotePrefix="1">
      <alignment horizontal="center" vertical="top" wrapText="1"/>
    </xf>
    <xf numFmtId="20" fontId="84" fillId="0" borderId="16" xfId="0" applyNumberFormat="1" applyFont="1" applyBorder="1" applyAlignment="1">
      <alignment horizontal="center" vertical="top" wrapText="1"/>
    </xf>
    <xf numFmtId="0" fontId="85" fillId="0" borderId="18" xfId="0" applyFont="1" applyBorder="1" applyAlignment="1">
      <alignment/>
    </xf>
    <xf numFmtId="0" fontId="85" fillId="0" borderId="19" xfId="0" applyFont="1" applyBorder="1" applyAlignment="1">
      <alignment/>
    </xf>
    <xf numFmtId="0" fontId="85" fillId="0" borderId="20" xfId="0" applyFont="1" applyBorder="1" applyAlignment="1">
      <alignment horizontal="center" vertical="top" wrapText="1"/>
    </xf>
    <xf numFmtId="0" fontId="85" fillId="0" borderId="21" xfId="0" applyFont="1" applyBorder="1" applyAlignment="1">
      <alignment horizontal="center" vertical="top" wrapText="1"/>
    </xf>
    <xf numFmtId="0" fontId="85" fillId="0" borderId="0" xfId="0" applyFont="1" applyAlignment="1">
      <alignment/>
    </xf>
    <xf numFmtId="0" fontId="85" fillId="0" borderId="10" xfId="0" applyFont="1" applyBorder="1" applyAlignment="1">
      <alignment horizontal="center" vertical="top" wrapText="1"/>
    </xf>
    <xf numFmtId="0" fontId="85" fillId="33" borderId="22" xfId="0" applyFont="1" applyFill="1" applyBorder="1" applyAlignment="1">
      <alignment horizontal="center" vertical="top" wrapText="1"/>
    </xf>
    <xf numFmtId="0" fontId="85" fillId="0" borderId="22" xfId="0" applyFont="1" applyBorder="1" applyAlignment="1">
      <alignment horizontal="center" vertical="top" wrapText="1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23" xfId="0" applyFont="1" applyBorder="1" applyAlignment="1">
      <alignment horizontal="center" vertical="top" wrapText="1"/>
    </xf>
    <xf numFmtId="0" fontId="85" fillId="0" borderId="13" xfId="0" applyFont="1" applyBorder="1" applyAlignment="1">
      <alignment horizontal="center" vertical="top" wrapText="1"/>
    </xf>
    <xf numFmtId="0" fontId="88" fillId="0" borderId="24" xfId="0" applyFont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25" xfId="0" applyFont="1" applyFill="1" applyBorder="1" applyAlignment="1">
      <alignment/>
    </xf>
    <xf numFmtId="0" fontId="88" fillId="0" borderId="10" xfId="0" applyFont="1" applyBorder="1" applyAlignment="1">
      <alignment horizontal="center"/>
    </xf>
    <xf numFmtId="0" fontId="88" fillId="0" borderId="0" xfId="0" applyFont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 wrapText="1"/>
    </xf>
    <xf numFmtId="20" fontId="88" fillId="0" borderId="10" xfId="0" applyNumberFormat="1" applyFont="1" applyBorder="1" applyAlignment="1" quotePrefix="1">
      <alignment horizontal="center" vertical="top" wrapText="1"/>
    </xf>
    <xf numFmtId="20" fontId="88" fillId="0" borderId="10" xfId="0" applyNumberFormat="1" applyFont="1" applyBorder="1" applyAlignment="1">
      <alignment horizontal="center" vertical="top" wrapText="1"/>
    </xf>
    <xf numFmtId="0" fontId="88" fillId="0" borderId="10" xfId="0" applyFont="1" applyBorder="1" applyAlignment="1" quotePrefix="1">
      <alignment horizontal="center" vertical="top" wrapText="1"/>
    </xf>
    <xf numFmtId="20" fontId="88" fillId="0" borderId="16" xfId="0" applyNumberFormat="1" applyFont="1" applyBorder="1" applyAlignment="1" quotePrefix="1">
      <alignment horizontal="center" vertical="top" wrapText="1"/>
    </xf>
    <xf numFmtId="20" fontId="88" fillId="0" borderId="16" xfId="0" applyNumberFormat="1" applyFont="1" applyBorder="1" applyAlignment="1">
      <alignment horizontal="center" vertical="top" wrapText="1"/>
    </xf>
    <xf numFmtId="0" fontId="90" fillId="0" borderId="0" xfId="0" applyFont="1" applyAlignment="1">
      <alignment/>
    </xf>
    <xf numFmtId="0" fontId="84" fillId="35" borderId="14" xfId="0" applyFont="1" applyFill="1" applyBorder="1" applyAlignment="1">
      <alignment/>
    </xf>
    <xf numFmtId="0" fontId="84" fillId="35" borderId="17" xfId="0" applyFont="1" applyFill="1" applyBorder="1" applyAlignment="1">
      <alignment/>
    </xf>
    <xf numFmtId="0" fontId="84" fillId="35" borderId="15" xfId="0" applyFont="1" applyFill="1" applyBorder="1" applyAlignment="1">
      <alignment horizontal="center" vertical="top" wrapText="1"/>
    </xf>
    <xf numFmtId="0" fontId="86" fillId="35" borderId="0" xfId="0" applyFont="1" applyFill="1" applyAlignment="1">
      <alignment/>
    </xf>
    <xf numFmtId="0" fontId="84" fillId="35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17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91" fillId="0" borderId="15" xfId="0" applyFont="1" applyBorder="1" applyAlignment="1">
      <alignment/>
    </xf>
    <xf numFmtId="0" fontId="85" fillId="0" borderId="16" xfId="0" applyFont="1" applyBorder="1" applyAlignment="1">
      <alignment horizontal="center"/>
    </xf>
    <xf numFmtId="0" fontId="92" fillId="0" borderId="15" xfId="0" applyFont="1" applyBorder="1" applyAlignment="1">
      <alignment/>
    </xf>
    <xf numFmtId="0" fontId="84" fillId="0" borderId="15" xfId="0" applyFont="1" applyBorder="1" applyAlignment="1">
      <alignment horizontal="left"/>
    </xf>
    <xf numFmtId="0" fontId="7" fillId="0" borderId="28" xfId="0" applyFont="1" applyBorder="1" applyAlignment="1">
      <alignment horizontal="center" vertical="top" wrapText="1"/>
    </xf>
    <xf numFmtId="0" fontId="7" fillId="35" borderId="30" xfId="0" applyFont="1" applyFill="1" applyBorder="1" applyAlignment="1">
      <alignment horizontal="center" vertical="top" wrapText="1"/>
    </xf>
    <xf numFmtId="3" fontId="7" fillId="0" borderId="30" xfId="0" applyNumberFormat="1" applyFont="1" applyBorder="1" applyAlignment="1">
      <alignment horizontal="center" vertical="top" wrapText="1"/>
    </xf>
    <xf numFmtId="0" fontId="84" fillId="0" borderId="30" xfId="0" applyFont="1" applyBorder="1" applyAlignment="1" quotePrefix="1">
      <alignment horizontal="center" vertical="top" wrapText="1"/>
    </xf>
    <xf numFmtId="187" fontId="84" fillId="0" borderId="15" xfId="42" applyNumberFormat="1" applyFont="1" applyFill="1" applyBorder="1" applyAlignment="1">
      <alignment vertical="top"/>
    </xf>
    <xf numFmtId="0" fontId="84" fillId="0" borderId="15" xfId="0" applyFont="1" applyBorder="1" applyAlignment="1">
      <alignment vertical="top"/>
    </xf>
    <xf numFmtId="0" fontId="84" fillId="0" borderId="0" xfId="0" applyNumberFormat="1" applyFont="1" applyFill="1" applyBorder="1" applyAlignment="1">
      <alignment/>
    </xf>
    <xf numFmtId="0" fontId="84" fillId="0" borderId="16" xfId="0" applyNumberFormat="1" applyFont="1" applyBorder="1" applyAlignment="1" quotePrefix="1">
      <alignment horizontal="center" vertical="top" wrapText="1"/>
    </xf>
    <xf numFmtId="20" fontId="93" fillId="0" borderId="16" xfId="0" applyNumberFormat="1" applyFont="1" applyBorder="1" applyAlignment="1">
      <alignment horizontal="center" vertical="top" wrapText="1"/>
    </xf>
    <xf numFmtId="0" fontId="93" fillId="0" borderId="15" xfId="0" applyFont="1" applyBorder="1" applyAlignment="1">
      <alignment/>
    </xf>
    <xf numFmtId="0" fontId="84" fillId="0" borderId="29" xfId="0" applyFont="1" applyBorder="1" applyAlignment="1">
      <alignment/>
    </xf>
    <xf numFmtId="0" fontId="7" fillId="36" borderId="30" xfId="0" applyFont="1" applyFill="1" applyBorder="1" applyAlignment="1">
      <alignment horizontal="center" vertical="top" wrapText="1"/>
    </xf>
    <xf numFmtId="0" fontId="7" fillId="35" borderId="29" xfId="0" applyFont="1" applyFill="1" applyBorder="1" applyAlignment="1">
      <alignment/>
    </xf>
    <xf numFmtId="0" fontId="7" fillId="35" borderId="30" xfId="0" applyFont="1" applyFill="1" applyBorder="1" applyAlignment="1">
      <alignment horizontal="center"/>
    </xf>
    <xf numFmtId="0" fontId="7" fillId="35" borderId="28" xfId="0" applyFont="1" applyFill="1" applyBorder="1" applyAlignment="1">
      <alignment/>
    </xf>
    <xf numFmtId="0" fontId="84" fillId="35" borderId="30" xfId="0" applyFont="1" applyFill="1" applyBorder="1" applyAlignment="1">
      <alignment horizontal="center"/>
    </xf>
    <xf numFmtId="0" fontId="7" fillId="35" borderId="29" xfId="0" applyFont="1" applyFill="1" applyBorder="1" applyAlignment="1">
      <alignment/>
    </xf>
    <xf numFmtId="0" fontId="7" fillId="36" borderId="30" xfId="0" applyFont="1" applyFill="1" applyBorder="1" applyAlignment="1">
      <alignment horizontal="center"/>
    </xf>
    <xf numFmtId="0" fontId="7" fillId="36" borderId="30" xfId="0" applyFont="1" applyFill="1" applyBorder="1" applyAlignment="1" quotePrefix="1">
      <alignment horizontal="center" vertical="top" wrapText="1"/>
    </xf>
    <xf numFmtId="0" fontId="7" fillId="35" borderId="29" xfId="0" applyFont="1" applyFill="1" applyBorder="1" applyAlignment="1">
      <alignment horizontal="left"/>
    </xf>
    <xf numFmtId="0" fontId="7" fillId="35" borderId="17" xfId="0" applyFont="1" applyFill="1" applyBorder="1" applyAlignment="1">
      <alignment horizontal="left"/>
    </xf>
    <xf numFmtId="0" fontId="7" fillId="35" borderId="29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 vertical="top" wrapText="1"/>
    </xf>
    <xf numFmtId="2" fontId="7" fillId="35" borderId="16" xfId="0" applyNumberFormat="1" applyFont="1" applyFill="1" applyBorder="1" applyAlignment="1">
      <alignment horizontal="center" vertical="top" wrapText="1"/>
    </xf>
    <xf numFmtId="0" fontId="84" fillId="35" borderId="17" xfId="0" applyFont="1" applyFill="1" applyBorder="1" applyAlignment="1">
      <alignment horizontal="left" wrapText="1"/>
    </xf>
    <xf numFmtId="0" fontId="7" fillId="35" borderId="33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20" fillId="0" borderId="11" xfId="0" applyFont="1" applyFill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24" xfId="0" applyFont="1" applyFill="1" applyBorder="1" applyAlignment="1" quotePrefix="1">
      <alignment horizontal="center"/>
    </xf>
    <xf numFmtId="0" fontId="14" fillId="0" borderId="37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15" xfId="0" applyFont="1" applyFill="1" applyBorder="1" applyAlignment="1" quotePrefix="1">
      <alignment/>
    </xf>
    <xf numFmtId="0" fontId="14" fillId="0" borderId="36" xfId="0" applyFont="1" applyFill="1" applyBorder="1" applyAlignment="1">
      <alignment/>
    </xf>
    <xf numFmtId="0" fontId="7" fillId="0" borderId="15" xfId="0" applyFont="1" applyFill="1" applyBorder="1" applyAlignment="1" quotePrefix="1">
      <alignment/>
    </xf>
    <xf numFmtId="0" fontId="7" fillId="0" borderId="16" xfId="0" applyFont="1" applyFill="1" applyBorder="1" applyAlignment="1" quotePrefix="1">
      <alignment horizontal="right"/>
    </xf>
    <xf numFmtId="3" fontId="14" fillId="0" borderId="0" xfId="0" applyNumberFormat="1" applyFont="1" applyFill="1" applyAlignment="1">
      <alignment/>
    </xf>
    <xf numFmtId="17" fontId="14" fillId="0" borderId="16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5" fillId="0" borderId="15" xfId="0" applyFont="1" applyFill="1" applyBorder="1" applyAlignment="1" quotePrefix="1">
      <alignment/>
    </xf>
    <xf numFmtId="0" fontId="15" fillId="0" borderId="16" xfId="0" applyFont="1" applyFill="1" applyBorder="1" applyAlignment="1" quotePrefix="1">
      <alignment horizontal="right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top" wrapText="1"/>
    </xf>
    <xf numFmtId="17" fontId="15" fillId="0" borderId="15" xfId="0" applyNumberFormat="1" applyFont="1" applyFill="1" applyBorder="1" applyAlignment="1">
      <alignment horizontal="center" vertical="center"/>
    </xf>
    <xf numFmtId="17" fontId="15" fillId="0" borderId="16" xfId="0" applyNumberFormat="1" applyFont="1" applyFill="1" applyBorder="1" applyAlignment="1">
      <alignment vertical="center"/>
    </xf>
    <xf numFmtId="17" fontId="15" fillId="0" borderId="15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" fontId="7" fillId="0" borderId="15" xfId="0" applyNumberFormat="1" applyFont="1" applyFill="1" applyBorder="1" applyAlignment="1">
      <alignment vertical="center"/>
    </xf>
    <xf numFmtId="17" fontId="7" fillId="0" borderId="16" xfId="0" applyNumberFormat="1" applyFont="1" applyFill="1" applyBorder="1" applyAlignment="1">
      <alignment vertical="center"/>
    </xf>
    <xf numFmtId="17" fontId="7" fillId="0" borderId="16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7" fontId="14" fillId="0" borderId="16" xfId="0" applyNumberFormat="1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" fontId="84" fillId="0" borderId="16" xfId="0" applyNumberFormat="1" applyFont="1" applyFill="1" applyBorder="1" applyAlignment="1">
      <alignment horizontal="left"/>
    </xf>
    <xf numFmtId="17" fontId="94" fillId="0" borderId="16" xfId="0" applyNumberFormat="1" applyFont="1" applyFill="1" applyBorder="1" applyAlignment="1">
      <alignment/>
    </xf>
    <xf numFmtId="3" fontId="85" fillId="0" borderId="24" xfId="0" applyNumberFormat="1" applyFont="1" applyFill="1" applyBorder="1" applyAlignment="1">
      <alignment/>
    </xf>
    <xf numFmtId="17" fontId="7" fillId="0" borderId="15" xfId="0" applyNumberFormat="1" applyFont="1" applyFill="1" applyBorder="1" applyAlignment="1">
      <alignment horizontal="left"/>
    </xf>
    <xf numFmtId="3" fontId="18" fillId="0" borderId="16" xfId="0" applyNumberFormat="1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/>
    </xf>
    <xf numFmtId="0" fontId="14" fillId="0" borderId="17" xfId="0" applyFont="1" applyFill="1" applyBorder="1" applyAlignment="1" quotePrefix="1">
      <alignment horizontal="center"/>
    </xf>
    <xf numFmtId="0" fontId="20" fillId="0" borderId="17" xfId="0" applyFont="1" applyFill="1" applyBorder="1" applyAlignment="1" quotePrefix="1">
      <alignment horizontal="center"/>
    </xf>
    <xf numFmtId="0" fontId="20" fillId="0" borderId="16" xfId="0" applyFont="1" applyFill="1" applyBorder="1" applyAlignment="1" quotePrefix="1">
      <alignment horizontal="center"/>
    </xf>
    <xf numFmtId="187" fontId="25" fillId="0" borderId="16" xfId="42" applyNumberFormat="1" applyFont="1" applyFill="1" applyBorder="1" applyAlignment="1">
      <alignment/>
    </xf>
    <xf numFmtId="187" fontId="25" fillId="0" borderId="10" xfId="42" applyNumberFormat="1" applyFont="1" applyFill="1" applyBorder="1" applyAlignment="1">
      <alignment/>
    </xf>
    <xf numFmtId="0" fontId="95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14" fillId="37" borderId="38" xfId="0" applyFont="1" applyFill="1" applyBorder="1" applyAlignment="1">
      <alignment/>
    </xf>
    <xf numFmtId="0" fontId="14" fillId="37" borderId="39" xfId="0" applyFont="1" applyFill="1" applyBorder="1" applyAlignment="1">
      <alignment/>
    </xf>
    <xf numFmtId="0" fontId="14" fillId="37" borderId="40" xfId="0" applyFont="1" applyFill="1" applyBorder="1" applyAlignment="1">
      <alignment/>
    </xf>
    <xf numFmtId="0" fontId="20" fillId="37" borderId="38" xfId="0" applyFont="1" applyFill="1" applyBorder="1" applyAlignment="1" quotePrefix="1">
      <alignment horizontal="center"/>
    </xf>
    <xf numFmtId="3" fontId="14" fillId="37" borderId="41" xfId="0" applyNumberFormat="1" applyFont="1" applyFill="1" applyBorder="1" applyAlignment="1">
      <alignment/>
    </xf>
    <xf numFmtId="0" fontId="14" fillId="37" borderId="41" xfId="0" applyFont="1" applyFill="1" applyBorder="1" applyAlignment="1">
      <alignment/>
    </xf>
    <xf numFmtId="0" fontId="7" fillId="0" borderId="32" xfId="0" applyFont="1" applyBorder="1" applyAlignment="1">
      <alignment horizontal="center" vertical="top" wrapText="1"/>
    </xf>
    <xf numFmtId="0" fontId="7" fillId="35" borderId="34" xfId="0" applyFont="1" applyFill="1" applyBorder="1" applyAlignment="1">
      <alignment horizontal="center" vertical="top" wrapText="1"/>
    </xf>
    <xf numFmtId="0" fontId="84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5" fillId="0" borderId="10" xfId="0" applyFont="1" applyBorder="1" applyAlignment="1">
      <alignment horizontal="center" vertical="top" wrapText="1"/>
    </xf>
    <xf numFmtId="0" fontId="84" fillId="0" borderId="30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2" fontId="7" fillId="0" borderId="30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vertical="top"/>
    </xf>
    <xf numFmtId="0" fontId="5" fillId="0" borderId="0" xfId="59" applyFont="1" applyFill="1">
      <alignment/>
      <protection/>
    </xf>
    <xf numFmtId="3" fontId="5" fillId="0" borderId="0" xfId="59" applyNumberFormat="1" applyFont="1" applyFill="1">
      <alignment/>
      <protection/>
    </xf>
    <xf numFmtId="0" fontId="14" fillId="0" borderId="18" xfId="59" applyFont="1" applyFill="1" applyBorder="1" applyAlignment="1">
      <alignment horizontal="center"/>
      <protection/>
    </xf>
    <xf numFmtId="0" fontId="14" fillId="0" borderId="19" xfId="59" applyFont="1" applyFill="1" applyBorder="1" applyAlignment="1">
      <alignment horizontal="center"/>
      <protection/>
    </xf>
    <xf numFmtId="0" fontId="14" fillId="0" borderId="20" xfId="59" applyFont="1" applyFill="1" applyBorder="1" applyAlignment="1">
      <alignment horizontal="center"/>
      <protection/>
    </xf>
    <xf numFmtId="3" fontId="14" fillId="0" borderId="21" xfId="59" applyNumberFormat="1" applyFont="1" applyFill="1" applyBorder="1" applyAlignment="1">
      <alignment horizontal="center"/>
      <protection/>
    </xf>
    <xf numFmtId="0" fontId="14" fillId="0" borderId="21" xfId="59" applyFont="1" applyFill="1" applyBorder="1" applyAlignment="1">
      <alignment horizontal="center"/>
      <protection/>
    </xf>
    <xf numFmtId="0" fontId="14" fillId="0" borderId="0" xfId="59" applyFont="1" applyFill="1">
      <alignment/>
      <protection/>
    </xf>
    <xf numFmtId="0" fontId="14" fillId="0" borderId="24" xfId="59" applyFont="1" applyFill="1" applyBorder="1" applyAlignment="1">
      <alignment horizontal="center"/>
      <protection/>
    </xf>
    <xf numFmtId="0" fontId="14" fillId="0" borderId="0" xfId="59" applyFont="1" applyFill="1" applyBorder="1" applyAlignment="1">
      <alignment horizontal="center"/>
      <protection/>
    </xf>
    <xf numFmtId="0" fontId="14" fillId="0" borderId="25" xfId="59" applyFont="1" applyFill="1" applyBorder="1" applyAlignment="1">
      <alignment horizontal="left"/>
      <protection/>
    </xf>
    <xf numFmtId="0" fontId="20" fillId="0" borderId="18" xfId="59" applyFont="1" applyFill="1" applyBorder="1" applyAlignment="1">
      <alignment horizontal="center"/>
      <protection/>
    </xf>
    <xf numFmtId="0" fontId="20" fillId="0" borderId="21" xfId="59" applyFont="1" applyFill="1" applyBorder="1" applyAlignment="1">
      <alignment horizontal="center"/>
      <protection/>
    </xf>
    <xf numFmtId="3" fontId="14" fillId="0" borderId="10" xfId="59" applyNumberFormat="1" applyFont="1" applyFill="1" applyBorder="1" applyAlignment="1">
      <alignment horizontal="center"/>
      <protection/>
    </xf>
    <xf numFmtId="0" fontId="14" fillId="0" borderId="10" xfId="59" applyFont="1" applyFill="1" applyBorder="1" applyAlignment="1">
      <alignment horizontal="center"/>
      <protection/>
    </xf>
    <xf numFmtId="0" fontId="14" fillId="0" borderId="11" xfId="59" applyFont="1" applyFill="1" applyBorder="1">
      <alignment/>
      <protection/>
    </xf>
    <xf numFmtId="0" fontId="14" fillId="0" borderId="12" xfId="59" applyFont="1" applyFill="1" applyBorder="1">
      <alignment/>
      <protection/>
    </xf>
    <xf numFmtId="0" fontId="14" fillId="0" borderId="23" xfId="59" applyFont="1" applyFill="1" applyBorder="1">
      <alignment/>
      <protection/>
    </xf>
    <xf numFmtId="0" fontId="20" fillId="0" borderId="11" xfId="59" applyFont="1" applyFill="1" applyBorder="1" applyAlignment="1" quotePrefix="1">
      <alignment horizontal="center"/>
      <protection/>
    </xf>
    <xf numFmtId="3" fontId="14" fillId="0" borderId="13" xfId="59" applyNumberFormat="1" applyFont="1" applyFill="1" applyBorder="1" applyAlignment="1">
      <alignment horizontal="center"/>
      <protection/>
    </xf>
    <xf numFmtId="0" fontId="14" fillId="0" borderId="13" xfId="59" applyFont="1" applyFill="1" applyBorder="1">
      <alignment/>
      <protection/>
    </xf>
    <xf numFmtId="0" fontId="14" fillId="0" borderId="0" xfId="59" applyFont="1" applyFill="1" applyBorder="1">
      <alignment/>
      <protection/>
    </xf>
    <xf numFmtId="0" fontId="14" fillId="0" borderId="25" xfId="59" applyFont="1" applyFill="1" applyBorder="1">
      <alignment/>
      <protection/>
    </xf>
    <xf numFmtId="3" fontId="14" fillId="0" borderId="10" xfId="59" applyNumberFormat="1" applyFont="1" applyFill="1" applyBorder="1">
      <alignment/>
      <protection/>
    </xf>
    <xf numFmtId="0" fontId="14" fillId="0" borderId="10" xfId="59" applyFont="1" applyFill="1" applyBorder="1">
      <alignment/>
      <protection/>
    </xf>
    <xf numFmtId="0" fontId="14" fillId="0" borderId="24" xfId="59" applyFont="1" applyFill="1" applyBorder="1" applyAlignment="1" quotePrefix="1">
      <alignment horizontal="center"/>
      <protection/>
    </xf>
    <xf numFmtId="0" fontId="14" fillId="0" borderId="14" xfId="59" applyFont="1" applyFill="1" applyBorder="1">
      <alignment/>
      <protection/>
    </xf>
    <xf numFmtId="0" fontId="14" fillId="0" borderId="15" xfId="59" applyFont="1" applyFill="1" applyBorder="1">
      <alignment/>
      <protection/>
    </xf>
    <xf numFmtId="0" fontId="14" fillId="0" borderId="17" xfId="59" applyFont="1" applyFill="1" applyBorder="1">
      <alignment/>
      <protection/>
    </xf>
    <xf numFmtId="0" fontId="14" fillId="0" borderId="14" xfId="59" applyFont="1" applyFill="1" applyBorder="1" applyAlignment="1" quotePrefix="1">
      <alignment horizontal="center"/>
      <protection/>
    </xf>
    <xf numFmtId="3" fontId="14" fillId="0" borderId="16" xfId="59" applyNumberFormat="1" applyFont="1" applyFill="1" applyBorder="1" applyAlignment="1">
      <alignment horizontal="right"/>
      <protection/>
    </xf>
    <xf numFmtId="0" fontId="14" fillId="0" borderId="16" xfId="59" applyFont="1" applyFill="1" applyBorder="1">
      <alignment/>
      <protection/>
    </xf>
    <xf numFmtId="0" fontId="14" fillId="0" borderId="26" xfId="59" applyFont="1" applyFill="1" applyBorder="1">
      <alignment/>
      <protection/>
    </xf>
    <xf numFmtId="0" fontId="14" fillId="0" borderId="35" xfId="59" applyFont="1" applyFill="1" applyBorder="1">
      <alignment/>
      <protection/>
    </xf>
    <xf numFmtId="0" fontId="14" fillId="0" borderId="15" xfId="59" applyFont="1" applyFill="1" applyBorder="1" quotePrefix="1">
      <alignment/>
      <protection/>
    </xf>
    <xf numFmtId="17" fontId="14" fillId="0" borderId="15" xfId="59" applyNumberFormat="1" applyFont="1" applyFill="1" applyBorder="1" applyAlignment="1" quotePrefix="1">
      <alignment horizontal="center"/>
      <protection/>
    </xf>
    <xf numFmtId="0" fontId="14" fillId="0" borderId="16" xfId="59" applyFont="1" applyFill="1" applyBorder="1" applyAlignment="1" quotePrefix="1">
      <alignment horizontal="center"/>
      <protection/>
    </xf>
    <xf numFmtId="3" fontId="14" fillId="0" borderId="36" xfId="59" applyNumberFormat="1" applyFont="1" applyFill="1" applyBorder="1">
      <alignment/>
      <protection/>
    </xf>
    <xf numFmtId="0" fontId="14" fillId="0" borderId="36" xfId="59" applyFont="1" applyFill="1" applyBorder="1">
      <alignment/>
      <protection/>
    </xf>
    <xf numFmtId="0" fontId="7" fillId="0" borderId="14" xfId="59" applyFont="1" applyFill="1" applyBorder="1">
      <alignment/>
      <protection/>
    </xf>
    <xf numFmtId="0" fontId="7" fillId="0" borderId="15" xfId="59" applyFont="1" applyFill="1" applyBorder="1">
      <alignment/>
      <protection/>
    </xf>
    <xf numFmtId="0" fontId="7" fillId="0" borderId="17" xfId="59" applyFont="1" applyFill="1" applyBorder="1">
      <alignment/>
      <protection/>
    </xf>
    <xf numFmtId="0" fontId="7" fillId="0" borderId="15" xfId="59" applyFont="1" applyFill="1" applyBorder="1" quotePrefix="1">
      <alignment/>
      <protection/>
    </xf>
    <xf numFmtId="0" fontId="7" fillId="0" borderId="16" xfId="59" applyFont="1" applyFill="1" applyBorder="1">
      <alignment/>
      <protection/>
    </xf>
    <xf numFmtId="17" fontId="7" fillId="0" borderId="15" xfId="59" applyNumberFormat="1" applyFont="1" applyFill="1" applyBorder="1" applyAlignment="1" quotePrefix="1">
      <alignment horizontal="center"/>
      <protection/>
    </xf>
    <xf numFmtId="0" fontId="7" fillId="0" borderId="16" xfId="59" applyFont="1" applyFill="1" applyBorder="1" applyAlignment="1" quotePrefix="1">
      <alignment horizontal="right"/>
      <protection/>
    </xf>
    <xf numFmtId="3" fontId="7" fillId="0" borderId="16" xfId="59" applyNumberFormat="1" applyFont="1" applyFill="1" applyBorder="1">
      <alignment/>
      <protection/>
    </xf>
    <xf numFmtId="0" fontId="7" fillId="0" borderId="0" xfId="59" applyFont="1" applyFill="1">
      <alignment/>
      <protection/>
    </xf>
    <xf numFmtId="0" fontId="84" fillId="0" borderId="14" xfId="59" applyFont="1" applyFill="1" applyBorder="1">
      <alignment/>
      <protection/>
    </xf>
    <xf numFmtId="0" fontId="7" fillId="0" borderId="16" xfId="59" applyFont="1" applyFill="1" applyBorder="1" applyAlignment="1">
      <alignment horizontal="center"/>
      <protection/>
    </xf>
    <xf numFmtId="0" fontId="84" fillId="0" borderId="16" xfId="59" applyFont="1" applyFill="1" applyBorder="1">
      <alignment/>
      <protection/>
    </xf>
    <xf numFmtId="0" fontId="84" fillId="0" borderId="0" xfId="59" applyFont="1" applyFill="1">
      <alignment/>
      <protection/>
    </xf>
    <xf numFmtId="0" fontId="15" fillId="0" borderId="15" xfId="59" applyFont="1" applyFill="1" applyBorder="1">
      <alignment/>
      <protection/>
    </xf>
    <xf numFmtId="0" fontId="15" fillId="0" borderId="16" xfId="59" applyFont="1" applyFill="1" applyBorder="1" applyAlignment="1">
      <alignment horizontal="center"/>
      <protection/>
    </xf>
    <xf numFmtId="17" fontId="15" fillId="0" borderId="15" xfId="59" applyNumberFormat="1" applyFont="1" applyFill="1" applyBorder="1" applyAlignment="1">
      <alignment horizontal="center"/>
      <protection/>
    </xf>
    <xf numFmtId="17" fontId="15" fillId="0" borderId="16" xfId="59" applyNumberFormat="1" applyFont="1" applyFill="1" applyBorder="1" applyAlignment="1">
      <alignment horizontal="center" vertical="center"/>
      <protection/>
    </xf>
    <xf numFmtId="17" fontId="15" fillId="0" borderId="15" xfId="59" applyNumberFormat="1" applyFont="1" applyFill="1" applyBorder="1">
      <alignment/>
      <protection/>
    </xf>
    <xf numFmtId="17" fontId="15" fillId="0" borderId="16" xfId="59" applyNumberFormat="1" applyFont="1" applyFill="1" applyBorder="1">
      <alignment/>
      <protection/>
    </xf>
    <xf numFmtId="3" fontId="15" fillId="0" borderId="16" xfId="59" applyNumberFormat="1" applyFont="1" applyFill="1" applyBorder="1">
      <alignment/>
      <protection/>
    </xf>
    <xf numFmtId="0" fontId="14" fillId="0" borderId="16" xfId="59" applyFont="1" applyFill="1" applyBorder="1" applyAlignment="1">
      <alignment horizontal="center"/>
      <protection/>
    </xf>
    <xf numFmtId="17" fontId="7" fillId="0" borderId="15" xfId="59" applyNumberFormat="1" applyFont="1" applyFill="1" applyBorder="1" applyAlignment="1">
      <alignment horizontal="center"/>
      <protection/>
    </xf>
    <xf numFmtId="17" fontId="7" fillId="0" borderId="16" xfId="59" applyNumberFormat="1" applyFont="1" applyFill="1" applyBorder="1" applyAlignment="1">
      <alignment horizontal="center" vertical="center"/>
      <protection/>
    </xf>
    <xf numFmtId="17" fontId="7" fillId="0" borderId="15" xfId="59" applyNumberFormat="1" applyFont="1" applyFill="1" applyBorder="1">
      <alignment/>
      <protection/>
    </xf>
    <xf numFmtId="17" fontId="7" fillId="0" borderId="16" xfId="59" applyNumberFormat="1" applyFont="1" applyFill="1" applyBorder="1">
      <alignment/>
      <protection/>
    </xf>
    <xf numFmtId="17" fontId="14" fillId="0" borderId="16" xfId="59" applyNumberFormat="1" applyFont="1" applyFill="1" applyBorder="1">
      <alignment/>
      <protection/>
    </xf>
    <xf numFmtId="17" fontId="7" fillId="0" borderId="16" xfId="59" applyNumberFormat="1" applyFont="1" applyFill="1" applyBorder="1" applyAlignment="1" quotePrefix="1">
      <alignment horizontal="center"/>
      <protection/>
    </xf>
    <xf numFmtId="17" fontId="7" fillId="0" borderId="16" xfId="59" applyNumberFormat="1" applyFont="1" applyFill="1" applyBorder="1" applyAlignment="1">
      <alignment horizontal="center"/>
      <protection/>
    </xf>
    <xf numFmtId="17" fontId="7" fillId="0" borderId="15" xfId="59" applyNumberFormat="1" applyFont="1" applyFill="1" applyBorder="1" applyAlignment="1">
      <alignment horizontal="right" vertical="center"/>
      <protection/>
    </xf>
    <xf numFmtId="3" fontId="7" fillId="0" borderId="0" xfId="59" applyNumberFormat="1" applyFont="1" applyFill="1">
      <alignment/>
      <protection/>
    </xf>
    <xf numFmtId="0" fontId="7" fillId="0" borderId="16" xfId="59" applyFont="1" applyFill="1" applyBorder="1" applyAlignment="1" quotePrefix="1">
      <alignment horizontal="center"/>
      <protection/>
    </xf>
    <xf numFmtId="0" fontId="15" fillId="0" borderId="0" xfId="59" applyFont="1" applyFill="1">
      <alignment/>
      <protection/>
    </xf>
    <xf numFmtId="0" fontId="15" fillId="0" borderId="16" xfId="59" applyFont="1" applyFill="1" applyBorder="1">
      <alignment/>
      <protection/>
    </xf>
    <xf numFmtId="17" fontId="7" fillId="0" borderId="16" xfId="59" applyNumberFormat="1" applyFont="1" applyFill="1" applyBorder="1" applyAlignment="1">
      <alignment horizontal="right"/>
      <protection/>
    </xf>
    <xf numFmtId="0" fontId="6" fillId="0" borderId="0" xfId="59" applyFont="1" applyFill="1">
      <alignment/>
      <protection/>
    </xf>
    <xf numFmtId="0" fontId="19" fillId="0" borderId="19" xfId="0" applyFont="1" applyBorder="1" applyAlignment="1">
      <alignment horizontal="center"/>
    </xf>
    <xf numFmtId="0" fontId="16" fillId="0" borderId="19" xfId="0" applyFont="1" applyBorder="1" applyAlignment="1" quotePrefix="1">
      <alignment horizontal="center"/>
    </xf>
    <xf numFmtId="0" fontId="14" fillId="37" borderId="24" xfId="59" applyFont="1" applyFill="1" applyBorder="1">
      <alignment/>
      <protection/>
    </xf>
    <xf numFmtId="0" fontId="14" fillId="37" borderId="0" xfId="59" applyFont="1" applyFill="1" applyBorder="1">
      <alignment/>
      <protection/>
    </xf>
    <xf numFmtId="0" fontId="14" fillId="37" borderId="25" xfId="59" applyFont="1" applyFill="1" applyBorder="1">
      <alignment/>
      <protection/>
    </xf>
    <xf numFmtId="0" fontId="20" fillId="37" borderId="24" xfId="59" applyFont="1" applyFill="1" applyBorder="1" applyAlignment="1" quotePrefix="1">
      <alignment horizontal="center"/>
      <protection/>
    </xf>
    <xf numFmtId="3" fontId="14" fillId="37" borderId="10" xfId="59" applyNumberFormat="1" applyFont="1" applyFill="1" applyBorder="1">
      <alignment/>
      <protection/>
    </xf>
    <xf numFmtId="0" fontId="14" fillId="37" borderId="10" xfId="59" applyFont="1" applyFill="1" applyBorder="1">
      <alignment/>
      <protection/>
    </xf>
    <xf numFmtId="0" fontId="14" fillId="35" borderId="14" xfId="59" applyFont="1" applyFill="1" applyBorder="1">
      <alignment/>
      <protection/>
    </xf>
    <xf numFmtId="0" fontId="14" fillId="35" borderId="15" xfId="59" applyFont="1" applyFill="1" applyBorder="1">
      <alignment/>
      <protection/>
    </xf>
    <xf numFmtId="0" fontId="14" fillId="35" borderId="17" xfId="59" applyFont="1" applyFill="1" applyBorder="1">
      <alignment/>
      <protection/>
    </xf>
    <xf numFmtId="0" fontId="14" fillId="35" borderId="16" xfId="59" applyFont="1" applyFill="1" applyBorder="1" applyAlignment="1">
      <alignment horizontal="center"/>
      <protection/>
    </xf>
    <xf numFmtId="0" fontId="14" fillId="35" borderId="15" xfId="59" applyFont="1" applyFill="1" applyBorder="1" quotePrefix="1">
      <alignment/>
      <protection/>
    </xf>
    <xf numFmtId="0" fontId="14" fillId="35" borderId="16" xfId="59" applyFont="1" applyFill="1" applyBorder="1">
      <alignment/>
      <protection/>
    </xf>
    <xf numFmtId="17" fontId="14" fillId="35" borderId="15" xfId="59" applyNumberFormat="1" applyFont="1" applyFill="1" applyBorder="1" applyAlignment="1" quotePrefix="1">
      <alignment horizontal="center"/>
      <protection/>
    </xf>
    <xf numFmtId="0" fontId="14" fillId="35" borderId="16" xfId="59" applyFont="1" applyFill="1" applyBorder="1" applyAlignment="1" quotePrefix="1">
      <alignment horizontal="center"/>
      <protection/>
    </xf>
    <xf numFmtId="3" fontId="14" fillId="35" borderId="16" xfId="59" applyNumberFormat="1" applyFont="1" applyFill="1" applyBorder="1">
      <alignment/>
      <protection/>
    </xf>
    <xf numFmtId="0" fontId="7" fillId="35" borderId="16" xfId="59" applyFont="1" applyFill="1" applyBorder="1">
      <alignment/>
      <protection/>
    </xf>
    <xf numFmtId="187" fontId="14" fillId="35" borderId="0" xfId="59" applyNumberFormat="1" applyFont="1" applyFill="1">
      <alignment/>
      <protection/>
    </xf>
    <xf numFmtId="43" fontId="14" fillId="35" borderId="0" xfId="59" applyNumberFormat="1" applyFont="1" applyFill="1">
      <alignment/>
      <protection/>
    </xf>
    <xf numFmtId="0" fontId="14" fillId="35" borderId="0" xfId="59" applyFont="1" applyFill="1">
      <alignment/>
      <protection/>
    </xf>
    <xf numFmtId="0" fontId="7" fillId="35" borderId="15" xfId="59" applyFont="1" applyFill="1" applyBorder="1">
      <alignment/>
      <protection/>
    </xf>
    <xf numFmtId="0" fontId="7" fillId="35" borderId="17" xfId="59" applyFont="1" applyFill="1" applyBorder="1">
      <alignment/>
      <protection/>
    </xf>
    <xf numFmtId="0" fontId="7" fillId="35" borderId="0" xfId="59" applyFont="1" applyFill="1">
      <alignment/>
      <protection/>
    </xf>
    <xf numFmtId="0" fontId="16" fillId="0" borderId="19" xfId="0" applyFont="1" applyBorder="1" applyAlignment="1">
      <alignment horizontal="center"/>
    </xf>
    <xf numFmtId="1" fontId="7" fillId="0" borderId="16" xfId="0" applyNumberFormat="1" applyFont="1" applyBorder="1" applyAlignment="1" quotePrefix="1">
      <alignment horizontal="center" vertical="top" wrapText="1"/>
    </xf>
    <xf numFmtId="0" fontId="15" fillId="0" borderId="16" xfId="0" applyFont="1" applyBorder="1" applyAlignment="1" quotePrefix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 applyAlignment="1" quotePrefix="1">
      <alignment horizontal="center" vertical="top" wrapText="1"/>
    </xf>
    <xf numFmtId="0" fontId="7" fillId="35" borderId="16" xfId="0" applyFont="1" applyFill="1" applyBorder="1" applyAlignment="1" quotePrefix="1">
      <alignment horizontal="center" vertical="top" wrapText="1"/>
    </xf>
    <xf numFmtId="0" fontId="84" fillId="0" borderId="3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35" borderId="15" xfId="0" applyFont="1" applyFill="1" applyBorder="1" applyAlignment="1">
      <alignment horizontal="left" wrapText="1"/>
    </xf>
    <xf numFmtId="0" fontId="7" fillId="35" borderId="17" xfId="0" applyFont="1" applyFill="1" applyBorder="1" applyAlignment="1">
      <alignment horizontal="left" wrapText="1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85" fillId="0" borderId="21" xfId="0" applyFont="1" applyBorder="1" applyAlignment="1">
      <alignment horizontal="center" wrapText="1"/>
    </xf>
    <xf numFmtId="0" fontId="85" fillId="0" borderId="10" xfId="0" applyFont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42" xfId="59" applyFont="1" applyFill="1" applyBorder="1" applyAlignment="1">
      <alignment horizontal="center"/>
      <protection/>
    </xf>
    <xf numFmtId="0" fontId="14" fillId="0" borderId="43" xfId="59" applyFont="1" applyFill="1" applyBorder="1" applyAlignment="1">
      <alignment horizontal="center"/>
      <protection/>
    </xf>
    <xf numFmtId="0" fontId="14" fillId="0" borderId="44" xfId="59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 applyAlignment="1">
      <alignment horizontal="center"/>
      <protection/>
    </xf>
    <xf numFmtId="3" fontId="5" fillId="0" borderId="0" xfId="58" applyNumberFormat="1" applyFont="1">
      <alignment/>
      <protection/>
    </xf>
    <xf numFmtId="3" fontId="96" fillId="0" borderId="0" xfId="58" applyNumberFormat="1" applyFont="1">
      <alignment/>
      <protection/>
    </xf>
    <xf numFmtId="0" fontId="14" fillId="0" borderId="18" xfId="58" applyFont="1" applyBorder="1" applyAlignment="1">
      <alignment horizontal="center"/>
      <protection/>
    </xf>
    <xf numFmtId="0" fontId="14" fillId="0" borderId="19" xfId="58" applyFont="1" applyBorder="1" applyAlignment="1">
      <alignment horizontal="center"/>
      <protection/>
    </xf>
    <xf numFmtId="0" fontId="14" fillId="0" borderId="20" xfId="58" applyFont="1" applyBorder="1" applyAlignment="1">
      <alignment horizontal="center"/>
      <protection/>
    </xf>
    <xf numFmtId="0" fontId="14" fillId="0" borderId="42" xfId="58" applyFont="1" applyBorder="1" applyAlignment="1">
      <alignment horizontal="center"/>
      <protection/>
    </xf>
    <xf numFmtId="0" fontId="14" fillId="0" borderId="43" xfId="58" applyFont="1" applyBorder="1" applyAlignment="1">
      <alignment horizontal="center"/>
      <protection/>
    </xf>
    <xf numFmtId="0" fontId="14" fillId="0" borderId="44" xfId="58" applyFont="1" applyBorder="1" applyAlignment="1">
      <alignment horizontal="center"/>
      <protection/>
    </xf>
    <xf numFmtId="3" fontId="14" fillId="0" borderId="21" xfId="58" applyNumberFormat="1" applyFont="1" applyBorder="1" applyAlignment="1">
      <alignment horizontal="center"/>
      <protection/>
    </xf>
    <xf numFmtId="3" fontId="85" fillId="0" borderId="21" xfId="58" applyNumberFormat="1" applyFont="1" applyBorder="1" applyAlignment="1">
      <alignment horizontal="center"/>
      <protection/>
    </xf>
    <xf numFmtId="0" fontId="14" fillId="0" borderId="21" xfId="58" applyFont="1" applyBorder="1" applyAlignment="1">
      <alignment horizontal="center"/>
      <protection/>
    </xf>
    <xf numFmtId="0" fontId="14" fillId="0" borderId="24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25" xfId="58" applyFont="1" applyBorder="1" applyAlignment="1">
      <alignment horizontal="center"/>
      <protection/>
    </xf>
    <xf numFmtId="0" fontId="20" fillId="0" borderId="18" xfId="58" applyFont="1" applyBorder="1" applyAlignment="1">
      <alignment horizontal="center"/>
      <protection/>
    </xf>
    <xf numFmtId="0" fontId="20" fillId="0" borderId="21" xfId="58" applyFont="1" applyBorder="1" applyAlignment="1">
      <alignment horizontal="center"/>
      <protection/>
    </xf>
    <xf numFmtId="3" fontId="14" fillId="0" borderId="10" xfId="58" applyNumberFormat="1" applyFont="1" applyBorder="1" applyAlignment="1">
      <alignment horizontal="center"/>
      <protection/>
    </xf>
    <xf numFmtId="3" fontId="85" fillId="0" borderId="10" xfId="58" applyNumberFormat="1" applyFont="1" applyBorder="1" applyAlignment="1">
      <alignment horizontal="center"/>
      <protection/>
    </xf>
    <xf numFmtId="0" fontId="14" fillId="0" borderId="10" xfId="58" applyFont="1" applyBorder="1" applyAlignment="1">
      <alignment horizontal="center"/>
      <protection/>
    </xf>
    <xf numFmtId="0" fontId="14" fillId="0" borderId="11" xfId="58" applyFont="1" applyBorder="1" applyAlignment="1">
      <alignment horizontal="center"/>
      <protection/>
    </xf>
    <xf numFmtId="0" fontId="14" fillId="0" borderId="12" xfId="58" applyFont="1" applyBorder="1" applyAlignment="1">
      <alignment horizontal="center"/>
      <protection/>
    </xf>
    <xf numFmtId="0" fontId="14" fillId="0" borderId="23" xfId="58" applyFont="1" applyBorder="1" applyAlignment="1">
      <alignment horizontal="center"/>
      <protection/>
    </xf>
    <xf numFmtId="0" fontId="20" fillId="0" borderId="11" xfId="58" applyFont="1" applyBorder="1" applyAlignment="1" quotePrefix="1">
      <alignment horizontal="center"/>
      <protection/>
    </xf>
    <xf numFmtId="3" fontId="14" fillId="0" borderId="13" xfId="58" applyNumberFormat="1" applyFont="1" applyBorder="1" applyAlignment="1">
      <alignment horizontal="center"/>
      <protection/>
    </xf>
    <xf numFmtId="3" fontId="85" fillId="0" borderId="13" xfId="58" applyNumberFormat="1" applyFont="1" applyBorder="1" applyAlignment="1">
      <alignment horizontal="center"/>
      <protection/>
    </xf>
    <xf numFmtId="0" fontId="14" fillId="0" borderId="13" xfId="58" applyFont="1" applyBorder="1">
      <alignment/>
      <protection/>
    </xf>
    <xf numFmtId="0" fontId="14" fillId="34" borderId="24" xfId="58" applyFont="1" applyFill="1" applyBorder="1">
      <alignment/>
      <protection/>
    </xf>
    <xf numFmtId="0" fontId="14" fillId="34" borderId="0" xfId="58" applyFont="1" applyFill="1" applyBorder="1">
      <alignment/>
      <protection/>
    </xf>
    <xf numFmtId="0" fontId="14" fillId="34" borderId="25" xfId="58" applyFont="1" applyFill="1" applyBorder="1">
      <alignment/>
      <protection/>
    </xf>
    <xf numFmtId="0" fontId="20" fillId="34" borderId="24" xfId="58" applyFont="1" applyFill="1" applyBorder="1" applyAlignment="1" quotePrefix="1">
      <alignment horizontal="center"/>
      <protection/>
    </xf>
    <xf numFmtId="3" fontId="14" fillId="34" borderId="10" xfId="58" applyNumberFormat="1" applyFont="1" applyFill="1" applyBorder="1">
      <alignment/>
      <protection/>
    </xf>
    <xf numFmtId="3" fontId="85" fillId="34" borderId="10" xfId="58" applyNumberFormat="1" applyFont="1" applyFill="1" applyBorder="1">
      <alignment/>
      <protection/>
    </xf>
    <xf numFmtId="0" fontId="14" fillId="34" borderId="10" xfId="58" applyFont="1" applyFill="1" applyBorder="1">
      <alignment/>
      <protection/>
    </xf>
    <xf numFmtId="0" fontId="14" fillId="0" borderId="24" xfId="58" applyFont="1" applyBorder="1">
      <alignment/>
      <protection/>
    </xf>
    <xf numFmtId="0" fontId="14" fillId="0" borderId="0" xfId="58" applyFont="1" applyBorder="1">
      <alignment/>
      <protection/>
    </xf>
    <xf numFmtId="0" fontId="14" fillId="0" borderId="25" xfId="58" applyFont="1" applyBorder="1">
      <alignment/>
      <protection/>
    </xf>
    <xf numFmtId="0" fontId="14" fillId="0" borderId="24" xfId="58" applyFont="1" applyBorder="1" applyAlignment="1" quotePrefix="1">
      <alignment horizontal="center"/>
      <protection/>
    </xf>
    <xf numFmtId="3" fontId="14" fillId="0" borderId="10" xfId="58" applyNumberFormat="1" applyFont="1" applyFill="1" applyBorder="1">
      <alignment/>
      <protection/>
    </xf>
    <xf numFmtId="3" fontId="85" fillId="0" borderId="10" xfId="58" applyNumberFormat="1" applyFont="1" applyFill="1" applyBorder="1">
      <alignment/>
      <protection/>
    </xf>
    <xf numFmtId="0" fontId="14" fillId="0" borderId="10" xfId="58" applyFont="1" applyBorder="1">
      <alignment/>
      <protection/>
    </xf>
    <xf numFmtId="0" fontId="14" fillId="0" borderId="0" xfId="58" applyFont="1">
      <alignment/>
      <protection/>
    </xf>
    <xf numFmtId="0" fontId="14" fillId="0" borderId="14" xfId="58" applyFont="1" applyBorder="1">
      <alignment/>
      <protection/>
    </xf>
    <xf numFmtId="0" fontId="14" fillId="0" borderId="15" xfId="58" applyFont="1" applyBorder="1">
      <alignment/>
      <protection/>
    </xf>
    <xf numFmtId="0" fontId="14" fillId="0" borderId="17" xfId="58" applyFont="1" applyBorder="1">
      <alignment/>
      <protection/>
    </xf>
    <xf numFmtId="0" fontId="14" fillId="0" borderId="14" xfId="58" applyFont="1" applyBorder="1" applyAlignment="1" quotePrefix="1">
      <alignment horizontal="center"/>
      <protection/>
    </xf>
    <xf numFmtId="3" fontId="14" fillId="0" borderId="16" xfId="58" applyNumberFormat="1" applyFont="1" applyBorder="1" applyAlignment="1">
      <alignment horizontal="right"/>
      <protection/>
    </xf>
    <xf numFmtId="3" fontId="85" fillId="0" borderId="16" xfId="58" applyNumberFormat="1" applyFont="1" applyBorder="1" applyAlignment="1">
      <alignment horizontal="right"/>
      <protection/>
    </xf>
    <xf numFmtId="0" fontId="14" fillId="0" borderId="16" xfId="58" applyFont="1" applyBorder="1">
      <alignment/>
      <protection/>
    </xf>
    <xf numFmtId="3" fontId="14" fillId="0" borderId="16" xfId="58" applyNumberFormat="1" applyFont="1" applyBorder="1">
      <alignment/>
      <protection/>
    </xf>
    <xf numFmtId="3" fontId="85" fillId="0" borderId="16" xfId="58" applyNumberFormat="1" applyFont="1" applyBorder="1">
      <alignment/>
      <protection/>
    </xf>
    <xf numFmtId="0" fontId="14" fillId="0" borderId="16" xfId="58" applyFont="1" applyBorder="1" applyAlignment="1" quotePrefix="1">
      <alignment horizontal="center"/>
      <protection/>
    </xf>
    <xf numFmtId="3" fontId="14" fillId="0" borderId="16" xfId="58" applyNumberFormat="1" applyFont="1" applyFill="1" applyBorder="1">
      <alignment/>
      <protection/>
    </xf>
    <xf numFmtId="3" fontId="85" fillId="0" borderId="16" xfId="58" applyNumberFormat="1" applyFont="1" applyFill="1" applyBorder="1">
      <alignment/>
      <protection/>
    </xf>
    <xf numFmtId="0" fontId="14" fillId="0" borderId="15" xfId="58" applyFont="1" applyBorder="1" quotePrefix="1">
      <alignment/>
      <protection/>
    </xf>
    <xf numFmtId="17" fontId="14" fillId="0" borderId="15" xfId="58" applyNumberFormat="1" applyFont="1" applyBorder="1" applyAlignment="1" quotePrefix="1">
      <alignment horizontal="center"/>
      <protection/>
    </xf>
    <xf numFmtId="0" fontId="14" fillId="0" borderId="16" xfId="58" applyFont="1" applyBorder="1" applyAlignment="1" quotePrefix="1">
      <alignment horizontal="right"/>
      <protection/>
    </xf>
    <xf numFmtId="0" fontId="7" fillId="0" borderId="15" xfId="58" applyFont="1" applyBorder="1">
      <alignment/>
      <protection/>
    </xf>
    <xf numFmtId="0" fontId="7" fillId="0" borderId="14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16" xfId="58" applyFont="1" applyBorder="1" applyAlignment="1">
      <alignment horizontal="center"/>
      <protection/>
    </xf>
    <xf numFmtId="0" fontId="7" fillId="0" borderId="16" xfId="58" applyFont="1" applyBorder="1">
      <alignment/>
      <protection/>
    </xf>
    <xf numFmtId="3" fontId="7" fillId="0" borderId="16" xfId="58" applyNumberFormat="1" applyFont="1" applyFill="1" applyBorder="1">
      <alignment/>
      <protection/>
    </xf>
    <xf numFmtId="3" fontId="84" fillId="0" borderId="16" xfId="58" applyNumberFormat="1" applyFont="1" applyFill="1" applyBorder="1">
      <alignment/>
      <protection/>
    </xf>
    <xf numFmtId="0" fontId="7" fillId="0" borderId="0" xfId="58" applyFont="1">
      <alignment/>
      <protection/>
    </xf>
    <xf numFmtId="3" fontId="7" fillId="0" borderId="16" xfId="58" applyNumberFormat="1" applyFont="1" applyBorder="1">
      <alignment/>
      <protection/>
    </xf>
    <xf numFmtId="3" fontId="84" fillId="0" borderId="16" xfId="58" applyNumberFormat="1" applyFont="1" applyBorder="1">
      <alignment/>
      <protection/>
    </xf>
    <xf numFmtId="0" fontId="84" fillId="0" borderId="14" xfId="58" applyFont="1" applyBorder="1">
      <alignment/>
      <protection/>
    </xf>
    <xf numFmtId="0" fontId="84" fillId="33" borderId="15" xfId="58" applyFont="1" applyFill="1" applyBorder="1">
      <alignment/>
      <protection/>
    </xf>
    <xf numFmtId="0" fontId="84" fillId="33" borderId="17" xfId="58" applyFont="1" applyFill="1" applyBorder="1">
      <alignment/>
      <protection/>
    </xf>
    <xf numFmtId="0" fontId="84" fillId="0" borderId="16" xfId="58" applyFont="1" applyBorder="1" applyAlignment="1">
      <alignment horizontal="center"/>
      <protection/>
    </xf>
    <xf numFmtId="0" fontId="84" fillId="0" borderId="15" xfId="58" applyFont="1" applyBorder="1">
      <alignment/>
      <protection/>
    </xf>
    <xf numFmtId="0" fontId="84" fillId="0" borderId="16" xfId="58" applyFont="1" applyBorder="1">
      <alignment/>
      <protection/>
    </xf>
    <xf numFmtId="3" fontId="84" fillId="0" borderId="15" xfId="58" applyNumberFormat="1" applyFont="1" applyBorder="1">
      <alignment/>
      <protection/>
    </xf>
    <xf numFmtId="0" fontId="84" fillId="0" borderId="0" xfId="58" applyFont="1">
      <alignment/>
      <protection/>
    </xf>
    <xf numFmtId="0" fontId="84" fillId="0" borderId="15" xfId="58" applyFont="1" applyBorder="1" applyAlignment="1">
      <alignment horizontal="left"/>
      <protection/>
    </xf>
    <xf numFmtId="0" fontId="84" fillId="0" borderId="17" xfId="58" applyFont="1" applyBorder="1" applyAlignment="1">
      <alignment horizontal="left"/>
      <protection/>
    </xf>
    <xf numFmtId="0" fontId="84" fillId="0" borderId="15" xfId="58" applyFont="1" applyFill="1" applyBorder="1">
      <alignment/>
      <protection/>
    </xf>
    <xf numFmtId="0" fontId="84" fillId="0" borderId="15" xfId="58" applyFont="1" applyBorder="1" applyAlignment="1">
      <alignment horizontal="left"/>
      <protection/>
    </xf>
    <xf numFmtId="0" fontId="84" fillId="0" borderId="17" xfId="58" applyFont="1" applyBorder="1" applyAlignment="1">
      <alignment horizontal="left"/>
      <protection/>
    </xf>
    <xf numFmtId="0" fontId="85" fillId="0" borderId="17" xfId="58" applyFont="1" applyFill="1" applyBorder="1">
      <alignment/>
      <protection/>
    </xf>
    <xf numFmtId="0" fontId="84" fillId="0" borderId="17" xfId="58" applyFont="1" applyBorder="1">
      <alignment/>
      <protection/>
    </xf>
    <xf numFmtId="0" fontId="14" fillId="35" borderId="16" xfId="58" applyFont="1" applyFill="1" applyBorder="1" applyAlignment="1">
      <alignment horizontal="center"/>
      <protection/>
    </xf>
    <xf numFmtId="0" fontId="7" fillId="0" borderId="15" xfId="58" applyFont="1" applyFill="1" applyBorder="1">
      <alignment/>
      <protection/>
    </xf>
    <xf numFmtId="0" fontId="16" fillId="0" borderId="16" xfId="58" applyFont="1" applyFill="1" applyBorder="1" applyAlignment="1">
      <alignment horizontal="center"/>
      <protection/>
    </xf>
    <xf numFmtId="0" fontId="7" fillId="0" borderId="16" xfId="58" applyFont="1" applyFill="1" applyBorder="1" applyAlignment="1">
      <alignment horizontal="center"/>
      <protection/>
    </xf>
    <xf numFmtId="0" fontId="14" fillId="35" borderId="14" xfId="58" applyFont="1" applyFill="1" applyBorder="1">
      <alignment/>
      <protection/>
    </xf>
    <xf numFmtId="0" fontId="14" fillId="35" borderId="15" xfId="58" applyFont="1" applyFill="1" applyBorder="1">
      <alignment/>
      <protection/>
    </xf>
    <xf numFmtId="0" fontId="14" fillId="35" borderId="17" xfId="58" applyFont="1" applyFill="1" applyBorder="1">
      <alignment/>
      <protection/>
    </xf>
    <xf numFmtId="0" fontId="14" fillId="35" borderId="15" xfId="58" applyFont="1" applyFill="1" applyBorder="1" quotePrefix="1">
      <alignment/>
      <protection/>
    </xf>
    <xf numFmtId="0" fontId="14" fillId="35" borderId="16" xfId="58" applyFont="1" applyFill="1" applyBorder="1">
      <alignment/>
      <protection/>
    </xf>
    <xf numFmtId="17" fontId="14" fillId="35" borderId="15" xfId="58" applyNumberFormat="1" applyFont="1" applyFill="1" applyBorder="1" applyAlignment="1" quotePrefix="1">
      <alignment horizontal="center"/>
      <protection/>
    </xf>
    <xf numFmtId="0" fontId="14" fillId="35" borderId="16" xfId="58" applyFont="1" applyFill="1" applyBorder="1" applyAlignment="1" quotePrefix="1">
      <alignment horizontal="right"/>
      <protection/>
    </xf>
    <xf numFmtId="3" fontId="14" fillId="35" borderId="16" xfId="58" applyNumberFormat="1" applyFont="1" applyFill="1" applyBorder="1">
      <alignment/>
      <protection/>
    </xf>
    <xf numFmtId="0" fontId="14" fillId="35" borderId="0" xfId="58" applyFont="1" applyFill="1">
      <alignment/>
      <protection/>
    </xf>
    <xf numFmtId="0" fontId="15" fillId="35" borderId="14" xfId="58" applyFont="1" applyFill="1" applyBorder="1">
      <alignment/>
      <protection/>
    </xf>
    <xf numFmtId="0" fontId="15" fillId="35" borderId="15" xfId="58" applyFont="1" applyFill="1" applyBorder="1">
      <alignment/>
      <protection/>
    </xf>
    <xf numFmtId="0" fontId="15" fillId="35" borderId="17" xfId="58" applyFont="1" applyFill="1" applyBorder="1">
      <alignment/>
      <protection/>
    </xf>
    <xf numFmtId="0" fontId="15" fillId="35" borderId="15" xfId="58" applyFont="1" applyFill="1" applyBorder="1" quotePrefix="1">
      <alignment/>
      <protection/>
    </xf>
    <xf numFmtId="0" fontId="15" fillId="35" borderId="16" xfId="58" applyFont="1" applyFill="1" applyBorder="1">
      <alignment/>
      <protection/>
    </xf>
    <xf numFmtId="17" fontId="15" fillId="35" borderId="15" xfId="58" applyNumberFormat="1" applyFont="1" applyFill="1" applyBorder="1" applyAlignment="1" quotePrefix="1">
      <alignment horizontal="center"/>
      <protection/>
    </xf>
    <xf numFmtId="0" fontId="15" fillId="35" borderId="16" xfId="58" applyFont="1" applyFill="1" applyBorder="1" applyAlignment="1" quotePrefix="1">
      <alignment horizontal="right"/>
      <protection/>
    </xf>
    <xf numFmtId="3" fontId="18" fillId="35" borderId="16" xfId="58" applyNumberFormat="1" applyFont="1" applyFill="1" applyBorder="1">
      <alignment/>
      <protection/>
    </xf>
    <xf numFmtId="3" fontId="15" fillId="35" borderId="16" xfId="58" applyNumberFormat="1" applyFont="1" applyFill="1" applyBorder="1">
      <alignment/>
      <protection/>
    </xf>
    <xf numFmtId="0" fontId="15" fillId="35" borderId="0" xfId="58" applyFont="1" applyFill="1">
      <alignment/>
      <protection/>
    </xf>
    <xf numFmtId="0" fontId="7" fillId="35" borderId="14" xfId="58" applyFont="1" applyFill="1" applyBorder="1">
      <alignment/>
      <protection/>
    </xf>
    <xf numFmtId="0" fontId="7" fillId="35" borderId="15" xfId="58" applyFont="1" applyFill="1" applyBorder="1">
      <alignment/>
      <protection/>
    </xf>
    <xf numFmtId="0" fontId="7" fillId="35" borderId="17" xfId="58" applyFont="1" applyFill="1" applyBorder="1">
      <alignment/>
      <protection/>
    </xf>
    <xf numFmtId="15" fontId="14" fillId="0" borderId="16" xfId="58" applyNumberFormat="1" applyFont="1" applyBorder="1" applyAlignment="1" quotePrefix="1">
      <alignment horizontal="right"/>
      <protection/>
    </xf>
    <xf numFmtId="3" fontId="7" fillId="35" borderId="16" xfId="58" applyNumberFormat="1" applyFont="1" applyFill="1" applyBorder="1">
      <alignment/>
      <protection/>
    </xf>
    <xf numFmtId="0" fontId="7" fillId="35" borderId="16" xfId="58" applyFont="1" applyFill="1" applyBorder="1">
      <alignment/>
      <protection/>
    </xf>
    <xf numFmtId="187" fontId="7" fillId="35" borderId="16" xfId="44" applyNumberFormat="1" applyFont="1" applyFill="1" applyBorder="1" applyAlignment="1" quotePrefix="1">
      <alignment horizontal="right"/>
    </xf>
    <xf numFmtId="0" fontId="87" fillId="35" borderId="16" xfId="58" applyFont="1" applyFill="1" applyBorder="1">
      <alignment/>
      <protection/>
    </xf>
    <xf numFmtId="0" fontId="7" fillId="35" borderId="15" xfId="58" applyFont="1" applyFill="1" applyBorder="1" quotePrefix="1">
      <alignment/>
      <protection/>
    </xf>
    <xf numFmtId="17" fontId="7" fillId="35" borderId="15" xfId="58" applyNumberFormat="1" applyFont="1" applyFill="1" applyBorder="1" applyAlignment="1" quotePrefix="1">
      <alignment horizontal="center"/>
      <protection/>
    </xf>
    <xf numFmtId="0" fontId="7" fillId="35" borderId="16" xfId="58" applyFont="1" applyFill="1" applyBorder="1" applyAlignment="1" quotePrefix="1">
      <alignment horizontal="right"/>
      <protection/>
    </xf>
    <xf numFmtId="17" fontId="7" fillId="35" borderId="15" xfId="58" applyNumberFormat="1" applyFont="1" applyFill="1" applyBorder="1" applyAlignment="1">
      <alignment horizontal="center"/>
      <protection/>
    </xf>
    <xf numFmtId="17" fontId="7" fillId="35" borderId="16" xfId="58" applyNumberFormat="1" applyFont="1" applyFill="1" applyBorder="1">
      <alignment/>
      <protection/>
    </xf>
    <xf numFmtId="17" fontId="7" fillId="35" borderId="15" xfId="58" applyNumberFormat="1" applyFont="1" applyFill="1" applyBorder="1">
      <alignment/>
      <protection/>
    </xf>
    <xf numFmtId="0" fontId="14" fillId="0" borderId="14" xfId="58" applyFont="1" applyFill="1" applyBorder="1">
      <alignment/>
      <protection/>
    </xf>
    <xf numFmtId="0" fontId="14" fillId="0" borderId="15" xfId="58" applyFont="1" applyFill="1" applyBorder="1">
      <alignment/>
      <protection/>
    </xf>
    <xf numFmtId="0" fontId="14" fillId="0" borderId="17" xfId="58" applyFont="1" applyFill="1" applyBorder="1">
      <alignment/>
      <protection/>
    </xf>
    <xf numFmtId="0" fontId="7" fillId="33" borderId="16" xfId="58" applyFont="1" applyFill="1" applyBorder="1" applyAlignment="1">
      <alignment horizontal="left"/>
      <protection/>
    </xf>
    <xf numFmtId="0" fontId="14" fillId="0" borderId="0" xfId="58" applyFont="1" applyFill="1">
      <alignment/>
      <protection/>
    </xf>
    <xf numFmtId="0" fontId="87" fillId="35" borderId="15" xfId="58" applyFont="1" applyFill="1" applyBorder="1">
      <alignment/>
      <protection/>
    </xf>
    <xf numFmtId="0" fontId="87" fillId="35" borderId="28" xfId="58" applyFont="1" applyFill="1" applyBorder="1">
      <alignment/>
      <protection/>
    </xf>
    <xf numFmtId="0" fontId="7" fillId="35" borderId="16" xfId="58" applyFont="1" applyFill="1" applyBorder="1" applyAlignment="1">
      <alignment horizontal="center"/>
      <protection/>
    </xf>
    <xf numFmtId="3" fontId="87" fillId="35" borderId="16" xfId="58" applyNumberFormat="1" applyFont="1" applyFill="1" applyBorder="1">
      <alignment/>
      <protection/>
    </xf>
    <xf numFmtId="3" fontId="85" fillId="35" borderId="16" xfId="58" applyNumberFormat="1" applyFont="1" applyFill="1" applyBorder="1">
      <alignment/>
      <protection/>
    </xf>
    <xf numFmtId="0" fontId="15" fillId="35" borderId="16" xfId="58" applyFont="1" applyFill="1" applyBorder="1" applyAlignment="1">
      <alignment horizontal="left"/>
      <protection/>
    </xf>
    <xf numFmtId="0" fontId="7" fillId="0" borderId="0" xfId="58" applyFont="1" applyFill="1">
      <alignment/>
      <protection/>
    </xf>
    <xf numFmtId="3" fontId="84" fillId="35" borderId="16" xfId="58" applyNumberFormat="1" applyFont="1" applyFill="1" applyBorder="1">
      <alignment/>
      <protection/>
    </xf>
    <xf numFmtId="0" fontId="87" fillId="35" borderId="16" xfId="58" applyFont="1" applyFill="1" applyBorder="1" applyAlignment="1">
      <alignment horizontal="left"/>
      <protection/>
    </xf>
    <xf numFmtId="0" fontId="18" fillId="0" borderId="16" xfId="58" applyFont="1" applyFill="1" applyBorder="1" applyAlignment="1">
      <alignment horizontal="left"/>
      <protection/>
    </xf>
    <xf numFmtId="0" fontId="97" fillId="35" borderId="15" xfId="58" applyFont="1" applyFill="1" applyBorder="1">
      <alignment/>
      <protection/>
    </xf>
    <xf numFmtId="0" fontId="97" fillId="35" borderId="17" xfId="58" applyFont="1" applyFill="1" applyBorder="1">
      <alignment/>
      <protection/>
    </xf>
    <xf numFmtId="0" fontId="97" fillId="35" borderId="16" xfId="58" applyFont="1" applyFill="1" applyBorder="1" applyAlignment="1">
      <alignment horizontal="center"/>
      <protection/>
    </xf>
    <xf numFmtId="0" fontId="98" fillId="35" borderId="16" xfId="58" applyFont="1" applyFill="1" applyBorder="1">
      <alignment/>
      <protection/>
    </xf>
    <xf numFmtId="17" fontId="98" fillId="35" borderId="15" xfId="58" applyNumberFormat="1" applyFont="1" applyFill="1" applyBorder="1" applyAlignment="1" quotePrefix="1">
      <alignment horizontal="center"/>
      <protection/>
    </xf>
    <xf numFmtId="0" fontId="98" fillId="35" borderId="16" xfId="58" applyFont="1" applyFill="1" applyBorder="1" applyAlignment="1" quotePrefix="1">
      <alignment horizontal="right"/>
      <protection/>
    </xf>
    <xf numFmtId="3" fontId="88" fillId="35" borderId="16" xfId="58" applyNumberFormat="1" applyFont="1" applyFill="1" applyBorder="1">
      <alignment/>
      <protection/>
    </xf>
    <xf numFmtId="3" fontId="97" fillId="35" borderId="16" xfId="58" applyNumberFormat="1" applyFont="1" applyFill="1" applyBorder="1">
      <alignment/>
      <protection/>
    </xf>
    <xf numFmtId="0" fontId="15" fillId="0" borderId="0" xfId="58" applyFont="1" applyFill="1">
      <alignment/>
      <protection/>
    </xf>
    <xf numFmtId="0" fontId="97" fillId="35" borderId="16" xfId="58" applyFont="1" applyFill="1" applyBorder="1">
      <alignment/>
      <protection/>
    </xf>
    <xf numFmtId="17" fontId="97" fillId="35" borderId="15" xfId="58" applyNumberFormat="1" applyFont="1" applyFill="1" applyBorder="1" applyAlignment="1" quotePrefix="1">
      <alignment horizontal="center"/>
      <protection/>
    </xf>
    <xf numFmtId="0" fontId="97" fillId="35" borderId="16" xfId="58" applyFont="1" applyFill="1" applyBorder="1" applyAlignment="1" quotePrefix="1">
      <alignment horizontal="right"/>
      <protection/>
    </xf>
    <xf numFmtId="3" fontId="88" fillId="33" borderId="16" xfId="58" applyNumberFormat="1" applyFont="1" applyFill="1" applyBorder="1">
      <alignment/>
      <protection/>
    </xf>
    <xf numFmtId="0" fontId="26" fillId="35" borderId="16" xfId="58" applyFont="1" applyFill="1" applyBorder="1" applyAlignment="1">
      <alignment horizontal="left"/>
      <protection/>
    </xf>
    <xf numFmtId="3" fontId="97" fillId="33" borderId="16" xfId="58" applyNumberFormat="1" applyFont="1" applyFill="1" applyBorder="1">
      <alignment/>
      <protection/>
    </xf>
    <xf numFmtId="0" fontId="99" fillId="35" borderId="15" xfId="58" applyFont="1" applyFill="1" applyBorder="1">
      <alignment/>
      <protection/>
    </xf>
    <xf numFmtId="0" fontId="87" fillId="35" borderId="16" xfId="58" applyFont="1" applyFill="1" applyBorder="1" applyAlignment="1">
      <alignment horizontal="center"/>
      <protection/>
    </xf>
    <xf numFmtId="0" fontId="99" fillId="35" borderId="16" xfId="58" applyFont="1" applyFill="1" applyBorder="1">
      <alignment/>
      <protection/>
    </xf>
    <xf numFmtId="17" fontId="87" fillId="35" borderId="15" xfId="58" applyNumberFormat="1" applyFont="1" applyFill="1" applyBorder="1" applyAlignment="1">
      <alignment horizontal="center"/>
      <protection/>
    </xf>
    <xf numFmtId="0" fontId="99" fillId="35" borderId="16" xfId="58" applyFont="1" applyFill="1" applyBorder="1" applyAlignment="1">
      <alignment horizontal="right"/>
      <protection/>
    </xf>
    <xf numFmtId="17" fontId="98" fillId="35" borderId="15" xfId="58" applyNumberFormat="1" applyFont="1" applyFill="1" applyBorder="1" applyAlignment="1">
      <alignment horizontal="center"/>
      <protection/>
    </xf>
    <xf numFmtId="0" fontId="98" fillId="35" borderId="16" xfId="58" applyFont="1" applyFill="1" applyBorder="1" applyAlignment="1">
      <alignment horizontal="right"/>
      <protection/>
    </xf>
    <xf numFmtId="3" fontId="87" fillId="33" borderId="16" xfId="58" applyNumberFormat="1" applyFont="1" applyFill="1" applyBorder="1">
      <alignment/>
      <protection/>
    </xf>
    <xf numFmtId="3" fontId="88" fillId="0" borderId="16" xfId="58" applyNumberFormat="1" applyFont="1" applyFill="1" applyBorder="1">
      <alignment/>
      <protection/>
    </xf>
    <xf numFmtId="0" fontId="99" fillId="35" borderId="17" xfId="58" applyFont="1" applyFill="1" applyBorder="1">
      <alignment/>
      <protection/>
    </xf>
    <xf numFmtId="0" fontId="99" fillId="35" borderId="15" xfId="58" applyFont="1" applyFill="1" applyBorder="1" quotePrefix="1">
      <alignment/>
      <protection/>
    </xf>
    <xf numFmtId="17" fontId="99" fillId="35" borderId="15" xfId="58" applyNumberFormat="1" applyFont="1" applyFill="1" applyBorder="1" applyAlignment="1" quotePrefix="1">
      <alignment horizontal="center"/>
      <protection/>
    </xf>
    <xf numFmtId="0" fontId="99" fillId="35" borderId="16" xfId="58" applyFont="1" applyFill="1" applyBorder="1" applyAlignment="1" quotePrefix="1">
      <alignment horizontal="right"/>
      <protection/>
    </xf>
    <xf numFmtId="2" fontId="97" fillId="35" borderId="15" xfId="58" applyNumberFormat="1" applyFont="1" applyFill="1" applyBorder="1" applyAlignment="1">
      <alignment/>
      <protection/>
    </xf>
    <xf numFmtId="2" fontId="97" fillId="35" borderId="17" xfId="58" applyNumberFormat="1" applyFont="1" applyFill="1" applyBorder="1" applyAlignment="1">
      <alignment/>
      <protection/>
    </xf>
    <xf numFmtId="0" fontId="87" fillId="35" borderId="17" xfId="58" applyFont="1" applyFill="1" applyBorder="1">
      <alignment/>
      <protection/>
    </xf>
    <xf numFmtId="187" fontId="87" fillId="35" borderId="16" xfId="44" applyNumberFormat="1" applyFont="1" applyFill="1" applyBorder="1" applyAlignment="1">
      <alignment/>
    </xf>
    <xf numFmtId="187" fontId="97" fillId="35" borderId="16" xfId="44" applyNumberFormat="1" applyFont="1" applyFill="1" applyBorder="1" applyAlignment="1">
      <alignment/>
    </xf>
    <xf numFmtId="187" fontId="7" fillId="33" borderId="16" xfId="44" applyNumberFormat="1" applyFont="1" applyFill="1" applyBorder="1" applyAlignment="1">
      <alignment/>
    </xf>
    <xf numFmtId="187" fontId="15" fillId="33" borderId="16" xfId="44" applyNumberFormat="1" applyFont="1" applyFill="1" applyBorder="1" applyAlignment="1">
      <alignment/>
    </xf>
    <xf numFmtId="187" fontId="97" fillId="35" borderId="16" xfId="58" applyNumberFormat="1" applyFont="1" applyFill="1" applyBorder="1">
      <alignment/>
      <protection/>
    </xf>
    <xf numFmtId="187" fontId="97" fillId="35" borderId="15" xfId="58" applyNumberFormat="1" applyFont="1" applyFill="1" applyBorder="1">
      <alignment/>
      <protection/>
    </xf>
    <xf numFmtId="3" fontId="97" fillId="35" borderId="16" xfId="58" applyNumberFormat="1" applyFont="1" applyFill="1" applyBorder="1" applyAlignment="1">
      <alignment horizontal="right"/>
      <protection/>
    </xf>
    <xf numFmtId="17" fontId="87" fillId="35" borderId="15" xfId="58" applyNumberFormat="1" applyFont="1" applyFill="1" applyBorder="1" applyAlignment="1" quotePrefix="1">
      <alignment horizontal="center"/>
      <protection/>
    </xf>
    <xf numFmtId="0" fontId="87" fillId="35" borderId="16" xfId="58" applyFont="1" applyFill="1" applyBorder="1" applyAlignment="1" quotePrefix="1">
      <alignment horizontal="right"/>
      <protection/>
    </xf>
    <xf numFmtId="187" fontId="88" fillId="0" borderId="16" xfId="58" applyNumberFormat="1" applyFont="1" applyFill="1" applyBorder="1">
      <alignment/>
      <protection/>
    </xf>
    <xf numFmtId="187" fontId="88" fillId="33" borderId="16" xfId="44" applyNumberFormat="1" applyFont="1" applyFill="1" applyBorder="1" applyAlignment="1">
      <alignment/>
    </xf>
    <xf numFmtId="3" fontId="88" fillId="35" borderId="16" xfId="58" applyNumberFormat="1" applyFont="1" applyFill="1" applyBorder="1" applyAlignment="1">
      <alignment horizontal="right"/>
      <protection/>
    </xf>
    <xf numFmtId="0" fontId="87" fillId="35" borderId="14" xfId="58" applyFont="1" applyFill="1" applyBorder="1" applyAlignment="1" quotePrefix="1">
      <alignment horizontal="right"/>
      <protection/>
    </xf>
    <xf numFmtId="0" fontId="87" fillId="35" borderId="14" xfId="58" applyFont="1" applyFill="1" applyBorder="1">
      <alignment/>
      <protection/>
    </xf>
    <xf numFmtId="0" fontId="99" fillId="35" borderId="14" xfId="58" applyFont="1" applyFill="1" applyBorder="1" applyAlignment="1" quotePrefix="1">
      <alignment horizontal="center"/>
      <protection/>
    </xf>
    <xf numFmtId="0" fontId="85" fillId="0" borderId="14" xfId="58" applyFont="1" applyBorder="1">
      <alignment/>
      <protection/>
    </xf>
    <xf numFmtId="0" fontId="85" fillId="0" borderId="15" xfId="58" applyFont="1" applyBorder="1">
      <alignment/>
      <protection/>
    </xf>
    <xf numFmtId="0" fontId="85" fillId="0" borderId="17" xfId="58" applyFont="1" applyBorder="1">
      <alignment/>
      <protection/>
    </xf>
    <xf numFmtId="0" fontId="85" fillId="0" borderId="14" xfId="58" applyFont="1" applyBorder="1" applyAlignment="1" quotePrefix="1">
      <alignment horizontal="center"/>
      <protection/>
    </xf>
    <xf numFmtId="0" fontId="85" fillId="0" borderId="16" xfId="58" applyFont="1" applyBorder="1">
      <alignment/>
      <protection/>
    </xf>
    <xf numFmtId="0" fontId="85" fillId="0" borderId="0" xfId="58" applyFont="1">
      <alignment/>
      <protection/>
    </xf>
    <xf numFmtId="0" fontId="85" fillId="0" borderId="16" xfId="58" applyFont="1" applyBorder="1" applyAlignment="1">
      <alignment horizontal="center"/>
      <protection/>
    </xf>
    <xf numFmtId="0" fontId="85" fillId="35" borderId="15" xfId="58" applyFont="1" applyFill="1" applyBorder="1" quotePrefix="1">
      <alignment/>
      <protection/>
    </xf>
    <xf numFmtId="17" fontId="85" fillId="0" borderId="15" xfId="58" applyNumberFormat="1" applyFont="1" applyBorder="1" applyAlignment="1" quotePrefix="1">
      <alignment horizontal="center"/>
      <protection/>
    </xf>
    <xf numFmtId="0" fontId="85" fillId="0" borderId="16" xfId="58" applyFont="1" applyBorder="1" applyAlignment="1" quotePrefix="1">
      <alignment horizontal="right"/>
      <protection/>
    </xf>
    <xf numFmtId="0" fontId="84" fillId="0" borderId="15" xfId="58" applyFont="1" applyBorder="1" quotePrefix="1">
      <alignment/>
      <protection/>
    </xf>
    <xf numFmtId="17" fontId="84" fillId="0" borderId="15" xfId="58" applyNumberFormat="1" applyFont="1" applyBorder="1" applyAlignment="1" quotePrefix="1">
      <alignment horizontal="center"/>
      <protection/>
    </xf>
    <xf numFmtId="0" fontId="84" fillId="0" borderId="16" xfId="58" applyFont="1" applyBorder="1" applyAlignment="1" quotePrefix="1">
      <alignment horizontal="right"/>
      <protection/>
    </xf>
    <xf numFmtId="187" fontId="84" fillId="0" borderId="15" xfId="44" applyNumberFormat="1" applyFont="1" applyFill="1" applyBorder="1" applyAlignment="1">
      <alignment horizontal="left"/>
    </xf>
    <xf numFmtId="187" fontId="84" fillId="0" borderId="15" xfId="44" applyNumberFormat="1" applyFont="1" applyFill="1" applyBorder="1" applyAlignment="1">
      <alignment/>
    </xf>
    <xf numFmtId="0" fontId="88" fillId="35" borderId="14" xfId="58" applyFont="1" applyFill="1" applyBorder="1">
      <alignment/>
      <protection/>
    </xf>
    <xf numFmtId="0" fontId="88" fillId="0" borderId="15" xfId="58" applyFont="1" applyBorder="1">
      <alignment/>
      <protection/>
    </xf>
    <xf numFmtId="0" fontId="88" fillId="35" borderId="15" xfId="58" applyFont="1" applyFill="1" applyBorder="1">
      <alignment/>
      <protection/>
    </xf>
    <xf numFmtId="0" fontId="88" fillId="35" borderId="17" xfId="58" applyFont="1" applyFill="1" applyBorder="1">
      <alignment/>
      <protection/>
    </xf>
    <xf numFmtId="0" fontId="88" fillId="0" borderId="16" xfId="58" applyFont="1" applyBorder="1">
      <alignment/>
      <protection/>
    </xf>
    <xf numFmtId="3" fontId="88" fillId="0" borderId="16" xfId="58" applyNumberFormat="1" applyFont="1" applyBorder="1">
      <alignment/>
      <protection/>
    </xf>
    <xf numFmtId="3" fontId="88" fillId="0" borderId="17" xfId="58" applyNumberFormat="1" applyFont="1" applyBorder="1">
      <alignment/>
      <protection/>
    </xf>
    <xf numFmtId="0" fontId="88" fillId="0" borderId="0" xfId="58" applyFont="1">
      <alignment/>
      <protection/>
    </xf>
    <xf numFmtId="0" fontId="84" fillId="35" borderId="15" xfId="58" applyFont="1" applyFill="1" applyBorder="1">
      <alignment/>
      <protection/>
    </xf>
    <xf numFmtId="0" fontId="84" fillId="35" borderId="17" xfId="58" applyFont="1" applyFill="1" applyBorder="1" applyAlignment="1">
      <alignment/>
      <protection/>
    </xf>
    <xf numFmtId="0" fontId="84" fillId="0" borderId="16" xfId="58" applyFont="1" applyFill="1" applyBorder="1" applyAlignment="1">
      <alignment/>
      <protection/>
    </xf>
    <xf numFmtId="17" fontId="84" fillId="0" borderId="16" xfId="58" applyNumberFormat="1" applyFont="1" applyBorder="1" applyAlignment="1">
      <alignment horizontal="center" vertical="top" wrapText="1"/>
      <protection/>
    </xf>
    <xf numFmtId="17" fontId="84" fillId="0" borderId="17" xfId="58" applyNumberFormat="1" applyFont="1" applyFill="1" applyBorder="1" applyAlignment="1">
      <alignment horizontal="center"/>
      <protection/>
    </xf>
    <xf numFmtId="3" fontId="84" fillId="0" borderId="14" xfId="58" applyNumberFormat="1" applyFont="1" applyBorder="1">
      <alignment/>
      <protection/>
    </xf>
    <xf numFmtId="187" fontId="84" fillId="0" borderId="16" xfId="44" applyNumberFormat="1" applyFont="1" applyFill="1" applyBorder="1" applyAlignment="1">
      <alignment/>
    </xf>
    <xf numFmtId="224" fontId="84" fillId="0" borderId="17" xfId="44" applyNumberFormat="1" applyFont="1" applyBorder="1" applyAlignment="1">
      <alignment vertical="top"/>
    </xf>
    <xf numFmtId="0" fontId="100" fillId="0" borderId="16" xfId="58" applyFont="1" applyBorder="1" applyAlignment="1">
      <alignment horizontal="left" vertical="top"/>
      <protection/>
    </xf>
    <xf numFmtId="0" fontId="84" fillId="0" borderId="15" xfId="58" applyFont="1" applyFill="1" applyBorder="1" applyAlignment="1">
      <alignment/>
      <protection/>
    </xf>
    <xf numFmtId="0" fontId="85" fillId="0" borderId="17" xfId="58" applyFont="1" applyFill="1" applyBorder="1" applyAlignment="1">
      <alignment horizontal="center"/>
      <protection/>
    </xf>
    <xf numFmtId="17" fontId="84" fillId="0" borderId="16" xfId="58" applyNumberFormat="1" applyFont="1" applyBorder="1" applyAlignment="1">
      <alignment vertical="top"/>
      <protection/>
    </xf>
    <xf numFmtId="17" fontId="84" fillId="0" borderId="17" xfId="58" applyNumberFormat="1" applyFont="1" applyFill="1" applyBorder="1">
      <alignment/>
      <protection/>
    </xf>
    <xf numFmtId="187" fontId="84" fillId="0" borderId="17" xfId="44" applyNumberFormat="1" applyFont="1" applyFill="1" applyBorder="1" applyAlignment="1">
      <alignment/>
    </xf>
    <xf numFmtId="0" fontId="84" fillId="0" borderId="16" xfId="58" applyFont="1" applyBorder="1" applyAlignment="1">
      <alignment horizontal="left" vertical="top"/>
      <protection/>
    </xf>
    <xf numFmtId="0" fontId="88" fillId="0" borderId="14" xfId="58" applyFont="1" applyBorder="1">
      <alignment/>
      <protection/>
    </xf>
    <xf numFmtId="0" fontId="88" fillId="0" borderId="15" xfId="58" applyFont="1" applyFill="1" applyBorder="1">
      <alignment/>
      <protection/>
    </xf>
    <xf numFmtId="0" fontId="88" fillId="0" borderId="15" xfId="58" applyFont="1" applyFill="1" applyBorder="1" applyAlignment="1">
      <alignment/>
      <protection/>
    </xf>
    <xf numFmtId="0" fontId="88" fillId="0" borderId="17" xfId="58" applyFont="1" applyBorder="1">
      <alignment/>
      <protection/>
    </xf>
    <xf numFmtId="0" fontId="88" fillId="0" borderId="17" xfId="58" applyFont="1" applyFill="1" applyBorder="1" applyAlignment="1">
      <alignment horizontal="center"/>
      <protection/>
    </xf>
    <xf numFmtId="17" fontId="88" fillId="0" borderId="16" xfId="58" applyNumberFormat="1" applyFont="1" applyBorder="1" applyAlignment="1">
      <alignment horizontal="center" vertical="top" wrapText="1"/>
      <protection/>
    </xf>
    <xf numFmtId="17" fontId="88" fillId="0" borderId="17" xfId="58" applyNumberFormat="1" applyFont="1" applyFill="1" applyBorder="1">
      <alignment/>
      <protection/>
    </xf>
    <xf numFmtId="224" fontId="88" fillId="0" borderId="16" xfId="44" applyNumberFormat="1" applyFont="1" applyBorder="1" applyAlignment="1">
      <alignment vertical="top"/>
    </xf>
    <xf numFmtId="224" fontId="88" fillId="0" borderId="17" xfId="44" applyNumberFormat="1" applyFont="1" applyBorder="1" applyAlignment="1">
      <alignment vertical="top"/>
    </xf>
    <xf numFmtId="0" fontId="84" fillId="0" borderId="15" xfId="58" applyFont="1" applyBorder="1" applyAlignment="1">
      <alignment vertical="top"/>
      <protection/>
    </xf>
    <xf numFmtId="224" fontId="84" fillId="0" borderId="16" xfId="44" applyNumberFormat="1" applyFont="1" applyBorder="1" applyAlignment="1">
      <alignment vertical="top"/>
    </xf>
    <xf numFmtId="3" fontId="84" fillId="0" borderId="16" xfId="58" applyNumberFormat="1" applyFont="1" applyFill="1" applyBorder="1" applyAlignment="1">
      <alignment/>
      <protection/>
    </xf>
    <xf numFmtId="0" fontId="88" fillId="0" borderId="15" xfId="58" applyFont="1" applyFill="1" applyBorder="1" applyAlignment="1">
      <alignment horizontal="left"/>
      <protection/>
    </xf>
    <xf numFmtId="17" fontId="88" fillId="0" borderId="16" xfId="58" applyNumberFormat="1" applyFont="1" applyBorder="1" applyAlignment="1">
      <alignment vertical="top"/>
      <protection/>
    </xf>
    <xf numFmtId="3" fontId="88" fillId="0" borderId="16" xfId="58" applyNumberFormat="1" applyFont="1" applyFill="1" applyBorder="1" applyAlignment="1">
      <alignment/>
      <protection/>
    </xf>
    <xf numFmtId="0" fontId="84" fillId="0" borderId="15" xfId="58" applyFont="1" applyFill="1" applyBorder="1" applyAlignment="1">
      <alignment vertical="top"/>
      <protection/>
    </xf>
    <xf numFmtId="0" fontId="88" fillId="0" borderId="17" xfId="58" applyFont="1" applyFill="1" applyBorder="1">
      <alignment/>
      <protection/>
    </xf>
    <xf numFmtId="3" fontId="88" fillId="0" borderId="17" xfId="58" applyNumberFormat="1" applyFont="1" applyFill="1" applyBorder="1">
      <alignment/>
      <protection/>
    </xf>
    <xf numFmtId="0" fontId="85" fillId="0" borderId="15" xfId="58" applyFont="1" applyBorder="1" quotePrefix="1">
      <alignment/>
      <protection/>
    </xf>
    <xf numFmtId="3" fontId="84" fillId="0" borderId="17" xfId="58" applyNumberFormat="1" applyFont="1" applyFill="1" applyBorder="1">
      <alignment/>
      <protection/>
    </xf>
    <xf numFmtId="0" fontId="84" fillId="0" borderId="15" xfId="58" applyFont="1" applyFill="1" applyBorder="1" applyAlignment="1">
      <alignment horizontal="left" vertical="top" wrapText="1"/>
      <protection/>
    </xf>
    <xf numFmtId="17" fontId="84" fillId="0" borderId="17" xfId="58" applyNumberFormat="1" applyFont="1" applyBorder="1" applyAlignment="1">
      <alignment horizontal="center" vertical="top" wrapText="1"/>
      <protection/>
    </xf>
    <xf numFmtId="187" fontId="84" fillId="0" borderId="17" xfId="44" applyNumberFormat="1" applyFont="1" applyBorder="1" applyAlignment="1">
      <alignment horizontal="center" vertical="top"/>
    </xf>
    <xf numFmtId="187" fontId="84" fillId="0" borderId="16" xfId="44" applyNumberFormat="1" applyFont="1" applyBorder="1" applyAlignment="1">
      <alignment horizontal="center" vertical="top"/>
    </xf>
    <xf numFmtId="0" fontId="14" fillId="0" borderId="16" xfId="58" applyFont="1" applyBorder="1" applyAlignment="1">
      <alignment horizontal="center"/>
      <protection/>
    </xf>
    <xf numFmtId="3" fontId="14" fillId="0" borderId="14" xfId="58" applyNumberFormat="1" applyFont="1" applyBorder="1">
      <alignment/>
      <protection/>
    </xf>
    <xf numFmtId="3" fontId="85" fillId="0" borderId="14" xfId="58" applyNumberFormat="1" applyFont="1" applyBorder="1">
      <alignment/>
      <protection/>
    </xf>
    <xf numFmtId="3" fontId="7" fillId="0" borderId="14" xfId="58" applyNumberFormat="1" applyFont="1" applyBorder="1">
      <alignment/>
      <protection/>
    </xf>
    <xf numFmtId="0" fontId="7" fillId="0" borderId="17" xfId="58" applyFont="1" applyBorder="1" applyAlignment="1">
      <alignment horizontal="center"/>
      <protection/>
    </xf>
    <xf numFmtId="187" fontId="25" fillId="33" borderId="10" xfId="44" applyNumberFormat="1" applyFont="1" applyFill="1" applyBorder="1" applyAlignment="1">
      <alignment/>
    </xf>
    <xf numFmtId="187" fontId="101" fillId="33" borderId="16" xfId="44" applyNumberFormat="1" applyFont="1" applyFill="1" applyBorder="1" applyAlignment="1">
      <alignment/>
    </xf>
    <xf numFmtId="187" fontId="25" fillId="33" borderId="16" xfId="44" applyNumberFormat="1" applyFont="1" applyFill="1" applyBorder="1" applyAlignment="1">
      <alignment/>
    </xf>
    <xf numFmtId="187" fontId="25" fillId="33" borderId="14" xfId="44" applyNumberFormat="1" applyFont="1" applyFill="1" applyBorder="1" applyAlignment="1">
      <alignment/>
    </xf>
    <xf numFmtId="187" fontId="101" fillId="33" borderId="14" xfId="44" applyNumberFormat="1" applyFont="1" applyFill="1" applyBorder="1" applyAlignment="1">
      <alignment/>
    </xf>
    <xf numFmtId="0" fontId="21" fillId="0" borderId="15" xfId="58" applyFont="1" applyBorder="1">
      <alignment/>
      <protection/>
    </xf>
    <xf numFmtId="0" fontId="95" fillId="0" borderId="14" xfId="58" applyFont="1" applyBorder="1">
      <alignment/>
      <protection/>
    </xf>
    <xf numFmtId="0" fontId="7" fillId="0" borderId="14" xfId="58" applyFont="1" applyFill="1" applyBorder="1" applyAlignment="1" quotePrefix="1">
      <alignment horizontal="center"/>
      <protection/>
    </xf>
    <xf numFmtId="0" fontId="14" fillId="0" borderId="16" xfId="58" applyFont="1" applyFill="1" applyBorder="1">
      <alignment/>
      <protection/>
    </xf>
    <xf numFmtId="17" fontId="7" fillId="0" borderId="15" xfId="58" applyNumberFormat="1" applyFont="1" applyBorder="1" applyAlignment="1" quotePrefix="1">
      <alignment horizontal="center"/>
      <protection/>
    </xf>
    <xf numFmtId="3" fontId="85" fillId="0" borderId="16" xfId="58" applyNumberFormat="1" applyFont="1" applyFill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14" fillId="0" borderId="14" xfId="58" applyFont="1" applyFill="1" applyBorder="1" applyAlignment="1">
      <alignment/>
      <protection/>
    </xf>
    <xf numFmtId="0" fontId="7" fillId="0" borderId="15" xfId="58" applyFont="1" applyFill="1" applyBorder="1" applyAlignment="1">
      <alignment vertical="center"/>
      <protection/>
    </xf>
    <xf numFmtId="0" fontId="14" fillId="0" borderId="16" xfId="58" applyFont="1" applyFill="1" applyBorder="1" applyAlignment="1" quotePrefix="1">
      <alignment horizontal="center"/>
      <protection/>
    </xf>
    <xf numFmtId="0" fontId="14" fillId="0" borderId="15" xfId="58" applyFont="1" applyFill="1" applyBorder="1" applyAlignment="1" quotePrefix="1">
      <alignment horizontal="center"/>
      <protection/>
    </xf>
    <xf numFmtId="0" fontId="14" fillId="0" borderId="14" xfId="58" applyFont="1" applyFill="1" applyBorder="1" applyAlignment="1" quotePrefix="1">
      <alignment horizontal="center"/>
      <protection/>
    </xf>
    <xf numFmtId="41" fontId="14" fillId="0" borderId="16" xfId="44" applyNumberFormat="1" applyFont="1" applyFill="1" applyBorder="1" applyAlignment="1">
      <alignment horizontal="right" vertical="center" wrapText="1"/>
    </xf>
    <xf numFmtId="0" fontId="16" fillId="0" borderId="17" xfId="58" applyFont="1" applyFill="1" applyBorder="1" applyAlignment="1">
      <alignment vertical="center"/>
      <protection/>
    </xf>
    <xf numFmtId="0" fontId="16" fillId="0" borderId="16" xfId="58" applyFont="1" applyFill="1" applyBorder="1" applyAlignment="1">
      <alignment vertical="center"/>
      <protection/>
    </xf>
    <xf numFmtId="0" fontId="14" fillId="0" borderId="15" xfId="58" applyFont="1" applyFill="1" applyBorder="1" applyAlignment="1">
      <alignment/>
      <protection/>
    </xf>
    <xf numFmtId="0" fontId="0" fillId="0" borderId="15" xfId="58" applyFont="1" applyBorder="1" applyAlignment="1">
      <alignment/>
      <protection/>
    </xf>
    <xf numFmtId="41" fontId="7" fillId="0" borderId="17" xfId="44" applyNumberFormat="1" applyFont="1" applyFill="1" applyBorder="1" applyAlignment="1">
      <alignment horizontal="right" vertical="center" wrapText="1"/>
    </xf>
    <xf numFmtId="41" fontId="7" fillId="0" borderId="16" xfId="44" applyNumberFormat="1" applyFont="1" applyFill="1" applyBorder="1" applyAlignment="1">
      <alignment horizontal="right" vertical="center" wrapText="1"/>
    </xf>
    <xf numFmtId="0" fontId="15" fillId="0" borderId="14" xfId="58" applyFont="1" applyFill="1" applyBorder="1">
      <alignment/>
      <protection/>
    </xf>
    <xf numFmtId="0" fontId="15" fillId="0" borderId="15" xfId="58" applyFont="1" applyFill="1" applyBorder="1">
      <alignment/>
      <protection/>
    </xf>
    <xf numFmtId="0" fontId="15" fillId="0" borderId="15" xfId="58" applyFont="1" applyBorder="1">
      <alignment/>
      <protection/>
    </xf>
    <xf numFmtId="0" fontId="15" fillId="0" borderId="16" xfId="58" applyFont="1" applyFill="1" applyBorder="1" applyAlignment="1">
      <alignment horizontal="center"/>
      <protection/>
    </xf>
    <xf numFmtId="0" fontId="15" fillId="0" borderId="16" xfId="58" applyFont="1" applyBorder="1" applyAlignment="1" quotePrefix="1">
      <alignment horizontal="center"/>
      <protection/>
    </xf>
    <xf numFmtId="0" fontId="15" fillId="0" borderId="15" xfId="58" applyFont="1" applyBorder="1" applyAlignment="1" quotePrefix="1">
      <alignment horizontal="center"/>
      <protection/>
    </xf>
    <xf numFmtId="0" fontId="15" fillId="0" borderId="14" xfId="58" applyFont="1" applyBorder="1" applyAlignment="1" quotePrefix="1">
      <alignment horizontal="center"/>
      <protection/>
    </xf>
    <xf numFmtId="3" fontId="15" fillId="0" borderId="16" xfId="58" applyNumberFormat="1" applyFont="1" applyFill="1" applyBorder="1">
      <alignment/>
      <protection/>
    </xf>
    <xf numFmtId="0" fontId="7" fillId="0" borderId="14" xfId="58" applyFont="1" applyFill="1" applyBorder="1">
      <alignment/>
      <protection/>
    </xf>
    <xf numFmtId="0" fontId="7" fillId="0" borderId="15" xfId="58" applyFont="1" applyFill="1" applyBorder="1" applyAlignment="1">
      <alignment/>
      <protection/>
    </xf>
    <xf numFmtId="17" fontId="87" fillId="35" borderId="16" xfId="58" applyNumberFormat="1" applyFont="1" applyFill="1" applyBorder="1" applyAlignment="1">
      <alignment/>
      <protection/>
    </xf>
    <xf numFmtId="17" fontId="87" fillId="35" borderId="15" xfId="58" applyNumberFormat="1" applyFont="1" applyFill="1" applyBorder="1" applyAlignment="1">
      <alignment/>
      <protection/>
    </xf>
    <xf numFmtId="3" fontId="87" fillId="35" borderId="14" xfId="58" applyNumberFormat="1" applyFont="1" applyFill="1" applyBorder="1" applyAlignment="1">
      <alignment/>
      <protection/>
    </xf>
    <xf numFmtId="0" fontId="7" fillId="0" borderId="16" xfId="58" applyFont="1" applyFill="1" applyBorder="1">
      <alignment/>
      <protection/>
    </xf>
    <xf numFmtId="0" fontId="85" fillId="0" borderId="0" xfId="58" applyFont="1" applyFill="1">
      <alignment/>
      <protection/>
    </xf>
    <xf numFmtId="0" fontId="21" fillId="0" borderId="14" xfId="58" applyFont="1" applyFill="1" applyBorder="1">
      <alignment/>
      <protection/>
    </xf>
    <xf numFmtId="0" fontId="21" fillId="0" borderId="17" xfId="58" applyFont="1" applyFill="1" applyBorder="1">
      <alignment/>
      <protection/>
    </xf>
    <xf numFmtId="3" fontId="23" fillId="0" borderId="16" xfId="58" applyNumberFormat="1" applyFont="1" applyFill="1" applyBorder="1">
      <alignment/>
      <protection/>
    </xf>
    <xf numFmtId="0" fontId="91" fillId="0" borderId="0" xfId="58" applyFont="1" applyFill="1">
      <alignment/>
      <protection/>
    </xf>
    <xf numFmtId="0" fontId="18" fillId="0" borderId="14" xfId="58" applyFont="1" applyFill="1" applyBorder="1">
      <alignment/>
      <protection/>
    </xf>
    <xf numFmtId="0" fontId="15" fillId="0" borderId="15" xfId="58" applyFont="1" applyFill="1" applyBorder="1" applyAlignment="1">
      <alignment/>
      <protection/>
    </xf>
    <xf numFmtId="0" fontId="18" fillId="0" borderId="15" xfId="58" applyFont="1" applyFill="1" applyBorder="1" applyAlignment="1">
      <alignment/>
      <protection/>
    </xf>
    <xf numFmtId="0" fontId="18" fillId="0" borderId="17" xfId="58" applyFont="1" applyFill="1" applyBorder="1">
      <alignment/>
      <protection/>
    </xf>
    <xf numFmtId="0" fontId="15" fillId="35" borderId="16" xfId="58" applyFont="1" applyFill="1" applyBorder="1" applyAlignment="1">
      <alignment horizontal="center"/>
      <protection/>
    </xf>
    <xf numFmtId="17" fontId="15" fillId="0" borderId="15" xfId="58" applyNumberFormat="1" applyFont="1" applyFill="1" applyBorder="1" applyAlignment="1">
      <alignment horizontal="center"/>
      <protection/>
    </xf>
    <xf numFmtId="17" fontId="15" fillId="0" borderId="16" xfId="58" applyNumberFormat="1" applyFont="1" applyFill="1" applyBorder="1" applyAlignment="1">
      <alignment/>
      <protection/>
    </xf>
    <xf numFmtId="17" fontId="15" fillId="0" borderId="15" xfId="58" applyNumberFormat="1" applyFont="1" applyFill="1" applyBorder="1" applyAlignment="1">
      <alignment/>
      <protection/>
    </xf>
    <xf numFmtId="3" fontId="15" fillId="0" borderId="14" xfId="58" applyNumberFormat="1" applyFont="1" applyFill="1" applyBorder="1" applyAlignment="1">
      <alignment/>
      <protection/>
    </xf>
    <xf numFmtId="0" fontId="15" fillId="0" borderId="16" xfId="58" applyFont="1" applyFill="1" applyBorder="1">
      <alignment/>
      <protection/>
    </xf>
    <xf numFmtId="3" fontId="15" fillId="0" borderId="16" xfId="58" applyNumberFormat="1" applyFont="1" applyFill="1" applyBorder="1" applyAlignment="1">
      <alignment/>
      <protection/>
    </xf>
    <xf numFmtId="0" fontId="18" fillId="0" borderId="0" xfId="58" applyFont="1" applyFill="1">
      <alignment/>
      <protection/>
    </xf>
    <xf numFmtId="17" fontId="7" fillId="0" borderId="15" xfId="58" applyNumberFormat="1" applyFont="1" applyFill="1" applyBorder="1" applyAlignment="1">
      <alignment horizontal="center"/>
      <protection/>
    </xf>
    <xf numFmtId="17" fontId="7" fillId="0" borderId="16" xfId="58" applyNumberFormat="1" applyFont="1" applyFill="1" applyBorder="1" applyAlignment="1">
      <alignment/>
      <protection/>
    </xf>
    <xf numFmtId="17" fontId="7" fillId="0" borderId="15" xfId="58" applyNumberFormat="1" applyFont="1" applyFill="1" applyBorder="1" applyAlignment="1">
      <alignment/>
      <protection/>
    </xf>
    <xf numFmtId="17" fontId="7" fillId="0" borderId="16" xfId="58" applyNumberFormat="1" applyFont="1" applyFill="1" applyBorder="1" applyAlignment="1">
      <alignment horizontal="center"/>
      <protection/>
    </xf>
    <xf numFmtId="17" fontId="7" fillId="0" borderId="17" xfId="58" applyNumberFormat="1" applyFont="1" applyFill="1" applyBorder="1" applyAlignment="1">
      <alignment/>
      <protection/>
    </xf>
    <xf numFmtId="3" fontId="7" fillId="0" borderId="16" xfId="58" applyNumberFormat="1" applyFont="1" applyFill="1" applyBorder="1" applyAlignment="1">
      <alignment/>
      <protection/>
    </xf>
    <xf numFmtId="0" fontId="15" fillId="0" borderId="17" xfId="58" applyFont="1" applyFill="1" applyBorder="1">
      <alignment/>
      <protection/>
    </xf>
    <xf numFmtId="3" fontId="87" fillId="35" borderId="17" xfId="58" applyNumberFormat="1" applyFont="1" applyFill="1" applyBorder="1" applyAlignment="1">
      <alignment/>
      <protection/>
    </xf>
    <xf numFmtId="0" fontId="64" fillId="0" borderId="15" xfId="58" applyFont="1" applyFill="1" applyBorder="1" applyAlignment="1">
      <alignment/>
      <protection/>
    </xf>
    <xf numFmtId="0" fontId="7" fillId="35" borderId="16" xfId="58" applyFont="1" applyFill="1" applyBorder="1" applyAlignment="1" quotePrefix="1">
      <alignment horizontal="center"/>
      <protection/>
    </xf>
    <xf numFmtId="0" fontId="7" fillId="35" borderId="17" xfId="58" applyFont="1" applyFill="1" applyBorder="1" applyAlignment="1" quotePrefix="1">
      <alignment horizontal="center"/>
      <protection/>
    </xf>
    <xf numFmtId="0" fontId="15" fillId="35" borderId="16" xfId="58" applyFont="1" applyFill="1" applyBorder="1" applyAlignment="1" quotePrefix="1">
      <alignment horizontal="center"/>
      <protection/>
    </xf>
    <xf numFmtId="0" fontId="15" fillId="35" borderId="15" xfId="58" applyFont="1" applyFill="1" applyBorder="1" applyAlignment="1" quotePrefix="1">
      <alignment horizontal="center"/>
      <protection/>
    </xf>
    <xf numFmtId="0" fontId="102" fillId="0" borderId="0" xfId="58" applyFont="1" applyFill="1">
      <alignment/>
      <protection/>
    </xf>
    <xf numFmtId="0" fontId="7" fillId="0" borderId="17" xfId="58" applyFont="1" applyFill="1" applyBorder="1">
      <alignment/>
      <protection/>
    </xf>
    <xf numFmtId="3" fontId="87" fillId="35" borderId="15" xfId="58" applyNumberFormat="1" applyFont="1" applyFill="1" applyBorder="1">
      <alignment/>
      <protection/>
    </xf>
    <xf numFmtId="17" fontId="15" fillId="35" borderId="15" xfId="58" applyNumberFormat="1" applyFont="1" applyFill="1" applyBorder="1" applyAlignment="1">
      <alignment horizontal="center"/>
      <protection/>
    </xf>
    <xf numFmtId="17" fontId="15" fillId="35" borderId="16" xfId="58" applyNumberFormat="1" applyFont="1" applyFill="1" applyBorder="1" applyAlignment="1">
      <alignment/>
      <protection/>
    </xf>
    <xf numFmtId="17" fontId="15" fillId="35" borderId="15" xfId="58" applyNumberFormat="1" applyFont="1" applyFill="1" applyBorder="1" applyAlignment="1">
      <alignment/>
      <protection/>
    </xf>
    <xf numFmtId="0" fontId="26" fillId="0" borderId="16" xfId="58" applyFont="1" applyFill="1" applyBorder="1">
      <alignment/>
      <protection/>
    </xf>
    <xf numFmtId="3" fontId="88" fillId="35" borderId="16" xfId="58" applyNumberFormat="1" applyFont="1" applyFill="1" applyBorder="1" applyAlignment="1">
      <alignment/>
      <protection/>
    </xf>
    <xf numFmtId="0" fontId="88" fillId="0" borderId="0" xfId="58" applyFont="1" applyFill="1">
      <alignment/>
      <protection/>
    </xf>
    <xf numFmtId="3" fontId="87" fillId="35" borderId="16" xfId="58" applyNumberFormat="1" applyFont="1" applyFill="1" applyBorder="1" applyAlignment="1">
      <alignment/>
      <protection/>
    </xf>
    <xf numFmtId="0" fontId="103" fillId="35" borderId="16" xfId="58" applyFont="1" applyFill="1" applyBorder="1">
      <alignment/>
      <protection/>
    </xf>
    <xf numFmtId="3" fontId="87" fillId="0" borderId="16" xfId="58" applyNumberFormat="1" applyFont="1" applyFill="1" applyBorder="1" applyAlignment="1">
      <alignment/>
      <protection/>
    </xf>
    <xf numFmtId="3" fontId="97" fillId="0" borderId="16" xfId="58" applyNumberFormat="1" applyFont="1" applyFill="1" applyBorder="1" applyAlignment="1">
      <alignment/>
      <protection/>
    </xf>
    <xf numFmtId="17" fontId="87" fillId="35" borderId="16" xfId="58" applyNumberFormat="1" applyFont="1" applyFill="1" applyBorder="1" applyAlignment="1">
      <alignment horizontal="right"/>
      <protection/>
    </xf>
    <xf numFmtId="17" fontId="87" fillId="35" borderId="16" xfId="58" applyNumberFormat="1" applyFont="1" applyFill="1" applyBorder="1" applyAlignment="1">
      <alignment horizontal="center"/>
      <protection/>
    </xf>
    <xf numFmtId="0" fontId="16" fillId="0" borderId="16" xfId="58" applyFont="1" applyFill="1" applyBorder="1">
      <alignment/>
      <protection/>
    </xf>
    <xf numFmtId="17" fontId="15" fillId="0" borderId="16" xfId="58" applyNumberFormat="1" applyFont="1" applyFill="1" applyBorder="1" applyAlignment="1">
      <alignment horizontal="center"/>
      <protection/>
    </xf>
    <xf numFmtId="0" fontId="26" fillId="0" borderId="17" xfId="58" applyFont="1" applyFill="1" applyBorder="1">
      <alignment/>
      <protection/>
    </xf>
    <xf numFmtId="0" fontId="64" fillId="35" borderId="15" xfId="58" applyFont="1" applyFill="1" applyBorder="1" applyAlignment="1">
      <alignment/>
      <protection/>
    </xf>
    <xf numFmtId="0" fontId="7" fillId="35" borderId="15" xfId="58" applyFont="1" applyFill="1" applyBorder="1" applyAlignment="1">
      <alignment/>
      <protection/>
    </xf>
    <xf numFmtId="17" fontId="87" fillId="0" borderId="15" xfId="58" applyNumberFormat="1" applyFont="1" applyFill="1" applyBorder="1" applyAlignment="1">
      <alignment horizontal="center"/>
      <protection/>
    </xf>
    <xf numFmtId="17" fontId="87" fillId="0" borderId="16" xfId="58" applyNumberFormat="1" applyFont="1" applyFill="1" applyBorder="1" applyAlignment="1">
      <alignment/>
      <protection/>
    </xf>
    <xf numFmtId="17" fontId="87" fillId="0" borderId="15" xfId="58" applyNumberFormat="1" applyFont="1" applyFill="1" applyBorder="1" applyAlignment="1">
      <alignment/>
      <protection/>
    </xf>
    <xf numFmtId="0" fontId="16" fillId="0" borderId="17" xfId="58" applyFont="1" applyFill="1" applyBorder="1">
      <alignment/>
      <protection/>
    </xf>
    <xf numFmtId="0" fontId="85" fillId="0" borderId="14" xfId="58" applyFont="1" applyFill="1" applyBorder="1">
      <alignment/>
      <protection/>
    </xf>
    <xf numFmtId="0" fontId="85" fillId="0" borderId="15" xfId="58" applyFont="1" applyFill="1" applyBorder="1" applyAlignment="1">
      <alignment/>
      <protection/>
    </xf>
    <xf numFmtId="0" fontId="85" fillId="0" borderId="16" xfId="58" applyFont="1" applyFill="1" applyBorder="1">
      <alignment/>
      <protection/>
    </xf>
    <xf numFmtId="17" fontId="84" fillId="0" borderId="15" xfId="58" applyNumberFormat="1" applyFont="1" applyFill="1" applyBorder="1" applyAlignment="1">
      <alignment horizontal="center"/>
      <protection/>
    </xf>
    <xf numFmtId="17" fontId="84" fillId="0" borderId="16" xfId="58" applyNumberFormat="1" applyFont="1" applyFill="1" applyBorder="1" applyAlignment="1">
      <alignment/>
      <protection/>
    </xf>
    <xf numFmtId="17" fontId="84" fillId="0" borderId="15" xfId="58" applyNumberFormat="1" applyFont="1" applyFill="1" applyBorder="1" applyAlignment="1">
      <alignment/>
      <protection/>
    </xf>
    <xf numFmtId="3" fontId="104" fillId="0" borderId="16" xfId="58" applyNumberFormat="1" applyFont="1" applyFill="1" applyBorder="1" applyAlignment="1">
      <alignment horizontal="right"/>
      <protection/>
    </xf>
    <xf numFmtId="0" fontId="93" fillId="0" borderId="17" xfId="58" applyFont="1" applyFill="1" applyBorder="1">
      <alignment/>
      <protection/>
    </xf>
    <xf numFmtId="0" fontId="93" fillId="0" borderId="16" xfId="58" applyFont="1" applyFill="1" applyBorder="1">
      <alignment/>
      <protection/>
    </xf>
    <xf numFmtId="0" fontId="99" fillId="0" borderId="15" xfId="58" applyFont="1" applyFill="1" applyBorder="1" applyAlignment="1">
      <alignment/>
      <protection/>
    </xf>
    <xf numFmtId="0" fontId="87" fillId="0" borderId="15" xfId="58" applyFont="1" applyFill="1" applyBorder="1" applyAlignment="1">
      <alignment/>
      <protection/>
    </xf>
    <xf numFmtId="17" fontId="7" fillId="35" borderId="16" xfId="58" applyNumberFormat="1" applyFont="1" applyFill="1" applyBorder="1" applyAlignment="1">
      <alignment/>
      <protection/>
    </xf>
    <xf numFmtId="17" fontId="7" fillId="35" borderId="15" xfId="58" applyNumberFormat="1" applyFont="1" applyFill="1" applyBorder="1" applyAlignment="1">
      <alignment/>
      <protection/>
    </xf>
    <xf numFmtId="3" fontId="7" fillId="35" borderId="16" xfId="58" applyNumberFormat="1" applyFont="1" applyFill="1" applyBorder="1" applyAlignment="1">
      <alignment/>
      <protection/>
    </xf>
    <xf numFmtId="17" fontId="14" fillId="0" borderId="15" xfId="58" applyNumberFormat="1" applyFont="1" applyFill="1" applyBorder="1" applyAlignment="1" quotePrefix="1">
      <alignment horizontal="center"/>
      <protection/>
    </xf>
    <xf numFmtId="17" fontId="7" fillId="0" borderId="16" xfId="58" applyNumberFormat="1" applyFont="1" applyFill="1" applyBorder="1" applyAlignment="1">
      <alignment horizontal="right"/>
      <protection/>
    </xf>
    <xf numFmtId="0" fontId="85" fillId="0" borderId="15" xfId="58" applyFont="1" applyFill="1" applyBorder="1">
      <alignment/>
      <protection/>
    </xf>
    <xf numFmtId="17" fontId="84" fillId="0" borderId="16" xfId="58" applyNumberFormat="1" applyFont="1" applyFill="1" applyBorder="1" applyAlignment="1">
      <alignment horizontal="right"/>
      <protection/>
    </xf>
    <xf numFmtId="0" fontId="84" fillId="0" borderId="17" xfId="58" applyFont="1" applyFill="1" applyBorder="1">
      <alignment/>
      <protection/>
    </xf>
    <xf numFmtId="0" fontId="84" fillId="0" borderId="16" xfId="58" applyFont="1" applyFill="1" applyBorder="1">
      <alignment/>
      <protection/>
    </xf>
    <xf numFmtId="0" fontId="15" fillId="35" borderId="15" xfId="58" applyFont="1" applyFill="1" applyBorder="1" applyAlignment="1">
      <alignment/>
      <protection/>
    </xf>
    <xf numFmtId="17" fontId="84" fillId="0" borderId="16" xfId="58" applyNumberFormat="1" applyFont="1" applyFill="1" applyBorder="1">
      <alignment/>
      <protection/>
    </xf>
    <xf numFmtId="17" fontId="84" fillId="0" borderId="15" xfId="58" applyNumberFormat="1" applyFont="1" applyFill="1" applyBorder="1" applyAlignment="1" quotePrefix="1">
      <alignment horizontal="center"/>
      <protection/>
    </xf>
    <xf numFmtId="17" fontId="84" fillId="0" borderId="14" xfId="58" applyNumberFormat="1" applyFont="1" applyFill="1" applyBorder="1" applyAlignment="1">
      <alignment horizontal="center"/>
      <protection/>
    </xf>
    <xf numFmtId="0" fontId="88" fillId="0" borderId="14" xfId="58" applyFont="1" applyFill="1" applyBorder="1">
      <alignment/>
      <protection/>
    </xf>
    <xf numFmtId="0" fontId="88" fillId="0" borderId="16" xfId="58" applyFont="1" applyFill="1" applyBorder="1">
      <alignment/>
      <protection/>
    </xf>
    <xf numFmtId="17" fontId="88" fillId="0" borderId="15" xfId="58" applyNumberFormat="1" applyFont="1" applyFill="1" applyBorder="1" applyAlignment="1">
      <alignment horizontal="center"/>
      <protection/>
    </xf>
    <xf numFmtId="17" fontId="88" fillId="0" borderId="16" xfId="58" applyNumberFormat="1" applyFont="1" applyFill="1" applyBorder="1">
      <alignment/>
      <protection/>
    </xf>
    <xf numFmtId="17" fontId="88" fillId="0" borderId="15" xfId="58" applyNumberFormat="1" applyFont="1" applyFill="1" applyBorder="1" applyAlignment="1" quotePrefix="1">
      <alignment horizontal="center"/>
      <protection/>
    </xf>
    <xf numFmtId="17" fontId="88" fillId="0" borderId="14" xfId="58" applyNumberFormat="1" applyFont="1" applyFill="1" applyBorder="1" applyAlignment="1">
      <alignment horizontal="center"/>
      <protection/>
    </xf>
    <xf numFmtId="0" fontId="88" fillId="35" borderId="15" xfId="58" applyFont="1" applyFill="1" applyBorder="1" applyAlignment="1">
      <alignment/>
      <protection/>
    </xf>
    <xf numFmtId="17" fontId="88" fillId="0" borderId="16" xfId="58" applyNumberFormat="1" applyFont="1" applyFill="1" applyBorder="1" applyAlignment="1">
      <alignment/>
      <protection/>
    </xf>
    <xf numFmtId="17" fontId="88" fillId="0" borderId="15" xfId="58" applyNumberFormat="1" applyFont="1" applyFill="1" applyBorder="1" applyAlignment="1">
      <alignment/>
      <protection/>
    </xf>
    <xf numFmtId="17" fontId="7" fillId="0" borderId="16" xfId="58" applyNumberFormat="1" applyFont="1" applyFill="1" applyBorder="1">
      <alignment/>
      <protection/>
    </xf>
    <xf numFmtId="17" fontId="7" fillId="0" borderId="15" xfId="58" applyNumberFormat="1" applyFont="1" applyFill="1" applyBorder="1" applyAlignment="1" quotePrefix="1">
      <alignment horizontal="center"/>
      <protection/>
    </xf>
    <xf numFmtId="17" fontId="7" fillId="0" borderId="14" xfId="58" applyNumberFormat="1" applyFont="1" applyFill="1" applyBorder="1" applyAlignment="1">
      <alignment horizontal="center"/>
      <protection/>
    </xf>
    <xf numFmtId="0" fontId="14" fillId="0" borderId="14" xfId="58" applyFont="1" applyBorder="1" applyAlignment="1" quotePrefix="1">
      <alignment horizontal="right"/>
      <protection/>
    </xf>
    <xf numFmtId="3" fontId="7" fillId="35" borderId="14" xfId="58" applyNumberFormat="1" applyFont="1" applyFill="1" applyBorder="1">
      <alignment/>
      <protection/>
    </xf>
    <xf numFmtId="3" fontId="84" fillId="35" borderId="14" xfId="58" applyNumberFormat="1" applyFont="1" applyFill="1" applyBorder="1">
      <alignment/>
      <protection/>
    </xf>
    <xf numFmtId="3" fontId="84" fillId="35" borderId="15" xfId="58" applyNumberFormat="1" applyFont="1" applyFill="1" applyBorder="1">
      <alignment/>
      <protection/>
    </xf>
    <xf numFmtId="3" fontId="14" fillId="35" borderId="14" xfId="58" applyNumberFormat="1" applyFont="1" applyFill="1" applyBorder="1">
      <alignment/>
      <protection/>
    </xf>
    <xf numFmtId="0" fontId="14" fillId="0" borderId="16" xfId="58" applyFont="1" applyFill="1" applyBorder="1" applyAlignment="1">
      <alignment horizontal="center"/>
      <protection/>
    </xf>
    <xf numFmtId="0" fontId="7" fillId="33" borderId="15" xfId="58" applyFont="1" applyFill="1" applyBorder="1" applyAlignment="1">
      <alignment horizontal="left" vertical="top" wrapText="1"/>
      <protection/>
    </xf>
    <xf numFmtId="17" fontId="98" fillId="35" borderId="16" xfId="58" applyNumberFormat="1" applyFont="1" applyFill="1" applyBorder="1">
      <alignment/>
      <protection/>
    </xf>
    <xf numFmtId="17" fontId="98" fillId="35" borderId="16" xfId="58" applyNumberFormat="1" applyFont="1" applyFill="1" applyBorder="1" applyAlignment="1" quotePrefix="1">
      <alignment horizontal="center"/>
      <protection/>
    </xf>
    <xf numFmtId="3" fontId="98" fillId="35" borderId="16" xfId="58" applyNumberFormat="1" applyFont="1" applyFill="1" applyBorder="1">
      <alignment/>
      <protection/>
    </xf>
    <xf numFmtId="17" fontId="99" fillId="35" borderId="15" xfId="58" applyNumberFormat="1" applyFont="1" applyFill="1" applyBorder="1" applyAlignment="1">
      <alignment horizontal="center"/>
      <protection/>
    </xf>
    <xf numFmtId="17" fontId="99" fillId="35" borderId="16" xfId="58" applyNumberFormat="1" applyFont="1" applyFill="1" applyBorder="1" applyAlignment="1">
      <alignment/>
      <protection/>
    </xf>
    <xf numFmtId="17" fontId="99" fillId="35" borderId="15" xfId="58" applyNumberFormat="1" applyFont="1" applyFill="1" applyBorder="1" applyAlignment="1">
      <alignment/>
      <protection/>
    </xf>
    <xf numFmtId="17" fontId="99" fillId="35" borderId="14" xfId="58" applyNumberFormat="1" applyFont="1" applyFill="1" applyBorder="1" applyAlignment="1">
      <alignment/>
      <protection/>
    </xf>
    <xf numFmtId="3" fontId="99" fillId="35" borderId="16" xfId="58" applyNumberFormat="1" applyFont="1" applyFill="1" applyBorder="1" applyAlignment="1">
      <alignment/>
      <protection/>
    </xf>
    <xf numFmtId="0" fontId="97" fillId="35" borderId="0" xfId="58" applyFont="1" applyFill="1">
      <alignment/>
      <protection/>
    </xf>
    <xf numFmtId="3" fontId="99" fillId="35" borderId="16" xfId="58" applyNumberFormat="1" applyFont="1" applyFill="1" applyBorder="1">
      <alignment/>
      <protection/>
    </xf>
    <xf numFmtId="17" fontId="99" fillId="35" borderId="16" xfId="58" applyNumberFormat="1" applyFont="1" applyFill="1" applyBorder="1" applyAlignment="1">
      <alignment horizontal="right"/>
      <protection/>
    </xf>
    <xf numFmtId="0" fontId="85" fillId="0" borderId="14" xfId="58" applyFont="1" applyBorder="1" applyAlignment="1" quotePrefix="1">
      <alignment horizontal="right"/>
      <protection/>
    </xf>
    <xf numFmtId="3" fontId="84" fillId="0" borderId="14" xfId="58" applyNumberFormat="1" applyFont="1" applyFill="1" applyBorder="1" applyAlignment="1">
      <alignment/>
      <protection/>
    </xf>
    <xf numFmtId="0" fontId="96" fillId="0" borderId="0" xfId="58" applyFont="1">
      <alignment/>
      <protection/>
    </xf>
    <xf numFmtId="0" fontId="84" fillId="35" borderId="16" xfId="58" applyFont="1" applyFill="1" applyBorder="1" applyAlignment="1">
      <alignment/>
      <protection/>
    </xf>
    <xf numFmtId="0" fontId="85" fillId="0" borderId="27" xfId="58" applyFont="1" applyBorder="1">
      <alignment/>
      <protection/>
    </xf>
    <xf numFmtId="3" fontId="14" fillId="0" borderId="14" xfId="58" applyNumberFormat="1" applyFont="1" applyFill="1" applyBorder="1" applyAlignment="1">
      <alignment/>
      <protection/>
    </xf>
    <xf numFmtId="3" fontId="7" fillId="0" borderId="14" xfId="58" applyNumberFormat="1" applyFont="1" applyFill="1" applyBorder="1" applyAlignment="1">
      <alignment/>
      <protection/>
    </xf>
    <xf numFmtId="0" fontId="7" fillId="35" borderId="16" xfId="58" applyFont="1" applyFill="1" applyBorder="1" applyAlignment="1">
      <alignment/>
      <protection/>
    </xf>
    <xf numFmtId="0" fontId="15" fillId="33" borderId="15" xfId="58" applyFont="1" applyFill="1" applyBorder="1" applyAlignment="1">
      <alignment horizontal="left" vertical="top" wrapText="1"/>
      <protection/>
    </xf>
    <xf numFmtId="3" fontId="7" fillId="35" borderId="14" xfId="58" applyNumberFormat="1" applyFont="1" applyFill="1" applyBorder="1" applyAlignment="1">
      <alignment/>
      <protection/>
    </xf>
    <xf numFmtId="17" fontId="87" fillId="35" borderId="14" xfId="58" applyNumberFormat="1" applyFont="1" applyFill="1" applyBorder="1" applyAlignment="1">
      <alignment/>
      <protection/>
    </xf>
    <xf numFmtId="17" fontId="7" fillId="35" borderId="14" xfId="58" applyNumberFormat="1" applyFont="1" applyFill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0" borderId="17" xfId="58" applyFont="1" applyFill="1" applyBorder="1" applyAlignment="1">
      <alignment horizontal="center"/>
      <protection/>
    </xf>
    <xf numFmtId="0" fontId="7" fillId="0" borderId="15" xfId="58" applyFont="1" applyBorder="1" quotePrefix="1">
      <alignment/>
      <protection/>
    </xf>
    <xf numFmtId="0" fontId="7" fillId="0" borderId="14" xfId="58" applyFont="1" applyBorder="1" applyAlignment="1" quotePrefix="1">
      <alignment horizontal="right"/>
      <protection/>
    </xf>
    <xf numFmtId="0" fontId="14" fillId="0" borderId="27" xfId="58" applyFont="1" applyBorder="1">
      <alignment/>
      <protection/>
    </xf>
    <xf numFmtId="0" fontId="14" fillId="0" borderId="37" xfId="58" applyFont="1" applyBorder="1">
      <alignment/>
      <protection/>
    </xf>
    <xf numFmtId="0" fontId="14" fillId="35" borderId="14" xfId="58" applyFont="1" applyFill="1" applyBorder="1" applyAlignment="1" quotePrefix="1">
      <alignment horizontal="right"/>
      <protection/>
    </xf>
    <xf numFmtId="3" fontId="85" fillId="0" borderId="36" xfId="58" applyNumberFormat="1" applyFont="1" applyFill="1" applyBorder="1" applyAlignment="1">
      <alignment/>
      <protection/>
    </xf>
    <xf numFmtId="0" fontId="7" fillId="0" borderId="36" xfId="58" applyFont="1" applyBorder="1">
      <alignment/>
      <protection/>
    </xf>
    <xf numFmtId="3" fontId="85" fillId="0" borderId="14" xfId="58" applyNumberFormat="1" applyFont="1" applyFill="1" applyBorder="1" applyAlignment="1">
      <alignment/>
      <protection/>
    </xf>
    <xf numFmtId="0" fontId="7" fillId="35" borderId="36" xfId="58" applyFont="1" applyFill="1" applyBorder="1" applyAlignment="1">
      <alignment/>
      <protection/>
    </xf>
    <xf numFmtId="0" fontId="14" fillId="0" borderId="31" xfId="58" applyFont="1" applyBorder="1">
      <alignment/>
      <protection/>
    </xf>
    <xf numFmtId="0" fontId="7" fillId="0" borderId="32" xfId="58" applyFont="1" applyFill="1" applyBorder="1" applyAlignment="1">
      <alignment/>
      <protection/>
    </xf>
    <xf numFmtId="0" fontId="14" fillId="0" borderId="32" xfId="58" applyFont="1" applyBorder="1">
      <alignment/>
      <protection/>
    </xf>
    <xf numFmtId="0" fontId="14" fillId="0" borderId="33" xfId="58" applyFont="1" applyBorder="1">
      <alignment/>
      <protection/>
    </xf>
    <xf numFmtId="0" fontId="14" fillId="0" borderId="34" xfId="58" applyFont="1" applyBorder="1">
      <alignment/>
      <protection/>
    </xf>
    <xf numFmtId="3" fontId="14" fillId="0" borderId="31" xfId="58" applyNumberFormat="1" applyFont="1" applyBorder="1">
      <alignment/>
      <protection/>
    </xf>
    <xf numFmtId="3" fontId="85" fillId="0" borderId="31" xfId="58" applyNumberFormat="1" applyFont="1" applyBorder="1">
      <alignment/>
      <protection/>
    </xf>
    <xf numFmtId="0" fontId="6" fillId="0" borderId="0" xfId="58" applyFont="1">
      <alignment/>
      <protection/>
    </xf>
    <xf numFmtId="0" fontId="6" fillId="0" borderId="0" xfId="58" applyFont="1" applyBorder="1">
      <alignment/>
      <protection/>
    </xf>
    <xf numFmtId="0" fontId="6" fillId="0" borderId="0" xfId="58" applyFont="1" applyAlignment="1">
      <alignment horizontal="center"/>
      <protection/>
    </xf>
    <xf numFmtId="0" fontId="86" fillId="0" borderId="0" xfId="58" applyFont="1">
      <alignment/>
      <protection/>
    </xf>
    <xf numFmtId="0" fontId="14" fillId="0" borderId="21" xfId="58" applyFont="1" applyBorder="1" applyAlignment="1">
      <alignment horizontal="center" vertical="center"/>
      <protection/>
    </xf>
    <xf numFmtId="0" fontId="14" fillId="0" borderId="13" xfId="58" applyFont="1" applyBorder="1" applyAlignment="1">
      <alignment horizontal="center" vertical="center"/>
      <protection/>
    </xf>
    <xf numFmtId="0" fontId="14" fillId="0" borderId="10" xfId="58" applyFont="1" applyBorder="1" applyAlignment="1">
      <alignment horizontal="center" vertical="center"/>
      <protection/>
    </xf>
    <xf numFmtId="0" fontId="20" fillId="34" borderId="0" xfId="58" applyFont="1" applyFill="1" applyBorder="1" applyAlignment="1" quotePrefix="1">
      <alignment horizontal="center"/>
      <protection/>
    </xf>
    <xf numFmtId="0" fontId="14" fillId="0" borderId="0" xfId="58" applyFont="1" applyBorder="1" applyAlignment="1" quotePrefix="1">
      <alignment horizontal="center"/>
      <protection/>
    </xf>
    <xf numFmtId="0" fontId="14" fillId="0" borderId="15" xfId="58" applyFont="1" applyBorder="1" applyAlignment="1" quotePrefix="1">
      <alignment horizontal="center"/>
      <protection/>
    </xf>
    <xf numFmtId="0" fontId="14" fillId="0" borderId="17" xfId="58" applyFont="1" applyBorder="1" applyAlignment="1" quotePrefix="1">
      <alignment horizontal="center"/>
      <protection/>
    </xf>
    <xf numFmtId="0" fontId="98" fillId="35" borderId="17" xfId="58" applyFont="1" applyFill="1" applyBorder="1" quotePrefix="1">
      <alignment/>
      <protection/>
    </xf>
    <xf numFmtId="0" fontId="97" fillId="35" borderId="17" xfId="58" applyFont="1" applyFill="1" applyBorder="1" quotePrefix="1">
      <alignment/>
      <protection/>
    </xf>
    <xf numFmtId="0" fontId="99" fillId="35" borderId="17" xfId="58" applyFont="1" applyFill="1" applyBorder="1" quotePrefix="1">
      <alignment/>
      <protection/>
    </xf>
    <xf numFmtId="0" fontId="87" fillId="35" borderId="17" xfId="58" applyFont="1" applyFill="1" applyBorder="1" quotePrefix="1">
      <alignment/>
      <protection/>
    </xf>
    <xf numFmtId="0" fontId="87" fillId="35" borderId="15" xfId="58" applyFont="1" applyFill="1" applyBorder="1" quotePrefix="1">
      <alignment/>
      <protection/>
    </xf>
    <xf numFmtId="0" fontId="99" fillId="35" borderId="15" xfId="58" applyFont="1" applyFill="1" applyBorder="1" applyAlignment="1" quotePrefix="1">
      <alignment horizontal="center"/>
      <protection/>
    </xf>
    <xf numFmtId="0" fontId="85" fillId="0" borderId="15" xfId="58" applyFont="1" applyBorder="1" applyAlignment="1" quotePrefix="1">
      <alignment horizontal="center"/>
      <protection/>
    </xf>
    <xf numFmtId="0" fontId="84" fillId="0" borderId="17" xfId="58" applyFont="1" applyFill="1" applyBorder="1" applyAlignment="1">
      <alignment/>
      <protection/>
    </xf>
    <xf numFmtId="0" fontId="84" fillId="0" borderId="17" xfId="58" applyFont="1" applyFill="1" applyBorder="1" applyAlignment="1">
      <alignment vertical="top" wrapText="1"/>
      <protection/>
    </xf>
    <xf numFmtId="0" fontId="88" fillId="0" borderId="17" xfId="58" applyFont="1" applyFill="1" applyBorder="1" applyAlignment="1">
      <alignment vertical="top"/>
      <protection/>
    </xf>
    <xf numFmtId="0" fontId="88" fillId="0" borderId="17" xfId="58" applyFont="1" applyFill="1" applyBorder="1" applyAlignment="1">
      <alignment vertical="top" wrapText="1"/>
      <protection/>
    </xf>
    <xf numFmtId="0" fontId="7" fillId="0" borderId="17" xfId="58" applyFont="1" applyFill="1" applyBorder="1" applyAlignment="1" quotePrefix="1">
      <alignment horizontal="center"/>
      <protection/>
    </xf>
    <xf numFmtId="0" fontId="14" fillId="0" borderId="17" xfId="58" applyFont="1" applyBorder="1" quotePrefix="1">
      <alignment/>
      <protection/>
    </xf>
    <xf numFmtId="0" fontId="15" fillId="0" borderId="17" xfId="58" applyFont="1" applyBorder="1" applyAlignment="1" quotePrefix="1">
      <alignment horizontal="center"/>
      <protection/>
    </xf>
    <xf numFmtId="17" fontId="7" fillId="0" borderId="17" xfId="58" applyNumberFormat="1" applyFont="1" applyFill="1" applyBorder="1" applyAlignment="1">
      <alignment horizontal="center"/>
      <protection/>
    </xf>
    <xf numFmtId="17" fontId="15" fillId="0" borderId="17" xfId="58" applyNumberFormat="1" applyFont="1" applyFill="1" applyBorder="1" applyAlignment="1">
      <alignment horizontal="center"/>
      <protection/>
    </xf>
    <xf numFmtId="0" fontId="14" fillId="34" borderId="21" xfId="58" applyFont="1" applyFill="1" applyBorder="1" applyAlignment="1">
      <alignment horizontal="center"/>
      <protection/>
    </xf>
    <xf numFmtId="0" fontId="88" fillId="35" borderId="16" xfId="58" applyFont="1" applyFill="1" applyBorder="1" applyAlignment="1">
      <alignment horizontal="center"/>
      <protection/>
    </xf>
    <xf numFmtId="0" fontId="85" fillId="35" borderId="16" xfId="58" applyFont="1" applyFill="1" applyBorder="1" applyAlignment="1">
      <alignment horizontal="center"/>
      <protection/>
    </xf>
    <xf numFmtId="0" fontId="98" fillId="35" borderId="16" xfId="58" applyFont="1" applyFill="1" applyBorder="1" applyAlignment="1">
      <alignment horizontal="center"/>
      <protection/>
    </xf>
    <xf numFmtId="0" fontId="99" fillId="35" borderId="16" xfId="58" applyFont="1" applyFill="1" applyBorder="1" applyAlignment="1">
      <alignment horizontal="center"/>
      <protection/>
    </xf>
    <xf numFmtId="0" fontId="84" fillId="35" borderId="16" xfId="58" applyFont="1" applyFill="1" applyBorder="1" applyAlignment="1">
      <alignment horizontal="center" vertical="center"/>
      <protection/>
    </xf>
    <xf numFmtId="0" fontId="84" fillId="0" borderId="16" xfId="58" applyFont="1" applyFill="1" applyBorder="1" applyAlignment="1">
      <alignment horizontal="center" vertical="center" wrapText="1"/>
      <protection/>
    </xf>
    <xf numFmtId="0" fontId="88" fillId="0" borderId="16" xfId="58" applyFont="1" applyFill="1" applyBorder="1" applyAlignment="1">
      <alignment horizontal="center"/>
      <protection/>
    </xf>
    <xf numFmtId="0" fontId="14" fillId="33" borderId="16" xfId="58" applyFont="1" applyFill="1" applyBorder="1" applyAlignment="1">
      <alignment horizontal="center"/>
      <protection/>
    </xf>
    <xf numFmtId="0" fontId="7" fillId="33" borderId="16" xfId="58" applyFont="1" applyFill="1" applyBorder="1" applyAlignment="1">
      <alignment horizontal="center"/>
      <protection/>
    </xf>
    <xf numFmtId="0" fontId="14" fillId="0" borderId="34" xfId="58" applyFont="1" applyBorder="1" applyAlignment="1">
      <alignment horizontal="center"/>
      <protection/>
    </xf>
    <xf numFmtId="0" fontId="7" fillId="0" borderId="32" xfId="0" applyFont="1" applyFill="1" applyBorder="1" applyAlignment="1">
      <alignment horizontal="center"/>
    </xf>
    <xf numFmtId="0" fontId="20" fillId="34" borderId="0" xfId="0" applyFont="1" applyFill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15" xfId="0" applyFont="1" applyBorder="1" applyAlignment="1" quotePrefix="1">
      <alignment horizontal="center"/>
    </xf>
    <xf numFmtId="0" fontId="20" fillId="0" borderId="17" xfId="0" applyFont="1" applyBorder="1" applyAlignment="1" quotePrefix="1">
      <alignment horizontal="center"/>
    </xf>
    <xf numFmtId="0" fontId="14" fillId="34" borderId="21" xfId="0" applyFont="1" applyFill="1" applyBorder="1" applyAlignment="1">
      <alignment/>
    </xf>
    <xf numFmtId="0" fontId="87" fillId="0" borderId="36" xfId="0" applyFont="1" applyBorder="1" applyAlignment="1">
      <alignment/>
    </xf>
    <xf numFmtId="0" fontId="84" fillId="0" borderId="36" xfId="0" applyFont="1" applyBorder="1" applyAlignment="1">
      <alignment/>
    </xf>
    <xf numFmtId="0" fontId="84" fillId="0" borderId="36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14" fillId="35" borderId="36" xfId="0" applyFont="1" applyFill="1" applyBorder="1" applyAlignment="1">
      <alignment/>
    </xf>
    <xf numFmtId="0" fontId="7" fillId="35" borderId="3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17" xfId="0" applyFont="1" applyBorder="1" applyAlignment="1" quotePrefix="1">
      <alignment/>
    </xf>
    <xf numFmtId="0" fontId="14" fillId="0" borderId="26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34" borderId="18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20" fillId="37" borderId="39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4" fillId="0" borderId="15" xfId="0" applyFont="1" applyFill="1" applyBorder="1" applyAlignment="1" quotePrefix="1">
      <alignment horizontal="center"/>
    </xf>
    <xf numFmtId="17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4" fillId="0" borderId="15" xfId="0" applyFont="1" applyFill="1" applyBorder="1" applyAlignment="1" quotePrefix="1">
      <alignment horizontal="center"/>
    </xf>
    <xf numFmtId="0" fontId="85" fillId="0" borderId="16" xfId="0" applyFont="1" applyFill="1" applyBorder="1" applyAlignment="1">
      <alignment/>
    </xf>
    <xf numFmtId="0" fontId="20" fillId="37" borderId="0" xfId="59" applyFont="1" applyFill="1" applyBorder="1" applyAlignment="1" quotePrefix="1">
      <alignment horizontal="center"/>
      <protection/>
    </xf>
    <xf numFmtId="0" fontId="14" fillId="0" borderId="0" xfId="59" applyFont="1" applyFill="1" applyBorder="1" applyAlignment="1" quotePrefix="1">
      <alignment horizontal="center"/>
      <protection/>
    </xf>
    <xf numFmtId="0" fontId="14" fillId="0" borderId="15" xfId="59" applyFont="1" applyFill="1" applyBorder="1" applyAlignment="1" quotePrefix="1">
      <alignment horizontal="center"/>
      <protection/>
    </xf>
    <xf numFmtId="17" fontId="7" fillId="0" borderId="17" xfId="59" applyNumberFormat="1" applyFont="1" applyFill="1" applyBorder="1" applyAlignment="1" quotePrefix="1">
      <alignment horizontal="center"/>
      <protection/>
    </xf>
    <xf numFmtId="17" fontId="7" fillId="0" borderId="17" xfId="59" applyNumberFormat="1" applyFont="1" applyFill="1" applyBorder="1" applyAlignment="1">
      <alignment horizontal="center"/>
      <protection/>
    </xf>
    <xf numFmtId="0" fontId="14" fillId="37" borderId="21" xfId="59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10</xdr:row>
      <xdr:rowOff>133350</xdr:rowOff>
    </xdr:from>
    <xdr:to>
      <xdr:col>14</xdr:col>
      <xdr:colOff>180975</xdr:colOff>
      <xdr:row>10</xdr:row>
      <xdr:rowOff>133350</xdr:rowOff>
    </xdr:to>
    <xdr:sp>
      <xdr:nvSpPr>
        <xdr:cNvPr id="1" name="Line 27"/>
        <xdr:cNvSpPr>
          <a:spLocks/>
        </xdr:cNvSpPr>
      </xdr:nvSpPr>
      <xdr:spPr>
        <a:xfrm>
          <a:off x="11506200" y="21145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25</xdr:row>
      <xdr:rowOff>123825</xdr:rowOff>
    </xdr:from>
    <xdr:to>
      <xdr:col>14</xdr:col>
      <xdr:colOff>200025</xdr:colOff>
      <xdr:row>25</xdr:row>
      <xdr:rowOff>123825</xdr:rowOff>
    </xdr:to>
    <xdr:sp>
      <xdr:nvSpPr>
        <xdr:cNvPr id="2" name="Line 28"/>
        <xdr:cNvSpPr>
          <a:spLocks/>
        </xdr:cNvSpPr>
      </xdr:nvSpPr>
      <xdr:spPr>
        <a:xfrm>
          <a:off x="11506200" y="30384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485775</xdr:colOff>
      <xdr:row>167</xdr:row>
      <xdr:rowOff>142875</xdr:rowOff>
    </xdr:from>
    <xdr:to>
      <xdr:col>14</xdr:col>
      <xdr:colOff>152400</xdr:colOff>
      <xdr:row>167</xdr:row>
      <xdr:rowOff>142875</xdr:rowOff>
    </xdr:to>
    <xdr:sp>
      <xdr:nvSpPr>
        <xdr:cNvPr id="3" name="Line 33"/>
        <xdr:cNvSpPr>
          <a:spLocks/>
        </xdr:cNvSpPr>
      </xdr:nvSpPr>
      <xdr:spPr>
        <a:xfrm flipV="1">
          <a:off x="11506200" y="32280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171</xdr:row>
      <xdr:rowOff>123825</xdr:rowOff>
    </xdr:from>
    <xdr:to>
      <xdr:col>14</xdr:col>
      <xdr:colOff>114300</xdr:colOff>
      <xdr:row>171</xdr:row>
      <xdr:rowOff>123825</xdr:rowOff>
    </xdr:to>
    <xdr:sp>
      <xdr:nvSpPr>
        <xdr:cNvPr id="4" name="Line 34"/>
        <xdr:cNvSpPr>
          <a:spLocks/>
        </xdr:cNvSpPr>
      </xdr:nvSpPr>
      <xdr:spPr>
        <a:xfrm>
          <a:off x="11506200" y="32489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466725</xdr:colOff>
      <xdr:row>177</xdr:row>
      <xdr:rowOff>123825</xdr:rowOff>
    </xdr:from>
    <xdr:to>
      <xdr:col>14</xdr:col>
      <xdr:colOff>200025</xdr:colOff>
      <xdr:row>177</xdr:row>
      <xdr:rowOff>123825</xdr:rowOff>
    </xdr:to>
    <xdr:sp>
      <xdr:nvSpPr>
        <xdr:cNvPr id="5" name="Line 35"/>
        <xdr:cNvSpPr>
          <a:spLocks/>
        </xdr:cNvSpPr>
      </xdr:nvSpPr>
      <xdr:spPr>
        <a:xfrm>
          <a:off x="11506200" y="33375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485775</xdr:colOff>
      <xdr:row>30</xdr:row>
      <xdr:rowOff>123825</xdr:rowOff>
    </xdr:from>
    <xdr:to>
      <xdr:col>14</xdr:col>
      <xdr:colOff>171450</xdr:colOff>
      <xdr:row>30</xdr:row>
      <xdr:rowOff>123825</xdr:rowOff>
    </xdr:to>
    <xdr:sp>
      <xdr:nvSpPr>
        <xdr:cNvPr id="6" name="Line 62"/>
        <xdr:cNvSpPr>
          <a:spLocks/>
        </xdr:cNvSpPr>
      </xdr:nvSpPr>
      <xdr:spPr>
        <a:xfrm>
          <a:off x="11506200" y="37338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256</xdr:row>
      <xdr:rowOff>114300</xdr:rowOff>
    </xdr:from>
    <xdr:to>
      <xdr:col>14</xdr:col>
      <xdr:colOff>142875</xdr:colOff>
      <xdr:row>256</xdr:row>
      <xdr:rowOff>114300</xdr:rowOff>
    </xdr:to>
    <xdr:sp>
      <xdr:nvSpPr>
        <xdr:cNvPr id="7" name="Line 268"/>
        <xdr:cNvSpPr>
          <a:spLocks/>
        </xdr:cNvSpPr>
      </xdr:nvSpPr>
      <xdr:spPr>
        <a:xfrm>
          <a:off x="11506200" y="454056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447675</xdr:colOff>
      <xdr:row>236</xdr:row>
      <xdr:rowOff>123825</xdr:rowOff>
    </xdr:from>
    <xdr:to>
      <xdr:col>14</xdr:col>
      <xdr:colOff>190500</xdr:colOff>
      <xdr:row>236</xdr:row>
      <xdr:rowOff>123825</xdr:rowOff>
    </xdr:to>
    <xdr:sp>
      <xdr:nvSpPr>
        <xdr:cNvPr id="8" name="Line 269"/>
        <xdr:cNvSpPr>
          <a:spLocks/>
        </xdr:cNvSpPr>
      </xdr:nvSpPr>
      <xdr:spPr>
        <a:xfrm>
          <a:off x="11506200" y="40681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147</xdr:row>
      <xdr:rowOff>133350</xdr:rowOff>
    </xdr:from>
    <xdr:to>
      <xdr:col>14</xdr:col>
      <xdr:colOff>180975</xdr:colOff>
      <xdr:row>147</xdr:row>
      <xdr:rowOff>133350</xdr:rowOff>
    </xdr:to>
    <xdr:sp>
      <xdr:nvSpPr>
        <xdr:cNvPr id="9" name="Line 52"/>
        <xdr:cNvSpPr>
          <a:spLocks/>
        </xdr:cNvSpPr>
      </xdr:nvSpPr>
      <xdr:spPr>
        <a:xfrm>
          <a:off x="11506200" y="3188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657225</xdr:colOff>
      <xdr:row>159</xdr:row>
      <xdr:rowOff>19050</xdr:rowOff>
    </xdr:from>
    <xdr:to>
      <xdr:col>20</xdr:col>
      <xdr:colOff>9525</xdr:colOff>
      <xdr:row>166</xdr:row>
      <xdr:rowOff>190500</xdr:rowOff>
    </xdr:to>
    <xdr:pic>
      <xdr:nvPicPr>
        <xdr:cNvPr id="1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31889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16</xdr:col>
      <xdr:colOff>0</xdr:colOff>
      <xdr:row>166</xdr:row>
      <xdr:rowOff>190500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318897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16</xdr:col>
      <xdr:colOff>0</xdr:colOff>
      <xdr:row>166</xdr:row>
      <xdr:rowOff>190500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318897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16</xdr:col>
      <xdr:colOff>0</xdr:colOff>
      <xdr:row>166</xdr:row>
      <xdr:rowOff>190500</xdr:rowOff>
    </xdr:to>
    <xdr:pic>
      <xdr:nvPicPr>
        <xdr:cNvPr id="1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318897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297</xdr:row>
      <xdr:rowOff>123825</xdr:rowOff>
    </xdr:from>
    <xdr:to>
      <xdr:col>14</xdr:col>
      <xdr:colOff>190500</xdr:colOff>
      <xdr:row>297</xdr:row>
      <xdr:rowOff>123825</xdr:rowOff>
    </xdr:to>
    <xdr:sp>
      <xdr:nvSpPr>
        <xdr:cNvPr id="14" name="Line 31"/>
        <xdr:cNvSpPr>
          <a:spLocks/>
        </xdr:cNvSpPr>
      </xdr:nvSpPr>
      <xdr:spPr>
        <a:xfrm>
          <a:off x="11506200" y="52854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258</xdr:row>
      <xdr:rowOff>123825</xdr:rowOff>
    </xdr:from>
    <xdr:to>
      <xdr:col>14</xdr:col>
      <xdr:colOff>638175</xdr:colOff>
      <xdr:row>258</xdr:row>
      <xdr:rowOff>123825</xdr:rowOff>
    </xdr:to>
    <xdr:sp>
      <xdr:nvSpPr>
        <xdr:cNvPr id="15" name="Line 268"/>
        <xdr:cNvSpPr>
          <a:spLocks/>
        </xdr:cNvSpPr>
      </xdr:nvSpPr>
      <xdr:spPr>
        <a:xfrm>
          <a:off x="11506200" y="45539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</xdr:colOff>
      <xdr:row>260</xdr:row>
      <xdr:rowOff>123825</xdr:rowOff>
    </xdr:from>
    <xdr:to>
      <xdr:col>14</xdr:col>
      <xdr:colOff>9525</xdr:colOff>
      <xdr:row>260</xdr:row>
      <xdr:rowOff>123825</xdr:rowOff>
    </xdr:to>
    <xdr:sp>
      <xdr:nvSpPr>
        <xdr:cNvPr id="16" name="Line 268"/>
        <xdr:cNvSpPr>
          <a:spLocks/>
        </xdr:cNvSpPr>
      </xdr:nvSpPr>
      <xdr:spPr>
        <a:xfrm>
          <a:off x="11506200" y="45539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</xdr:colOff>
      <xdr:row>262</xdr:row>
      <xdr:rowOff>123825</xdr:rowOff>
    </xdr:from>
    <xdr:to>
      <xdr:col>14</xdr:col>
      <xdr:colOff>647700</xdr:colOff>
      <xdr:row>262</xdr:row>
      <xdr:rowOff>123825</xdr:rowOff>
    </xdr:to>
    <xdr:sp>
      <xdr:nvSpPr>
        <xdr:cNvPr id="17" name="Line 268"/>
        <xdr:cNvSpPr>
          <a:spLocks/>
        </xdr:cNvSpPr>
      </xdr:nvSpPr>
      <xdr:spPr>
        <a:xfrm>
          <a:off x="11506200" y="45539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263</xdr:row>
      <xdr:rowOff>123825</xdr:rowOff>
    </xdr:from>
    <xdr:to>
      <xdr:col>13</xdr:col>
      <xdr:colOff>0</xdr:colOff>
      <xdr:row>263</xdr:row>
      <xdr:rowOff>123825</xdr:rowOff>
    </xdr:to>
    <xdr:sp>
      <xdr:nvSpPr>
        <xdr:cNvPr id="18" name="Line 268"/>
        <xdr:cNvSpPr>
          <a:spLocks/>
        </xdr:cNvSpPr>
      </xdr:nvSpPr>
      <xdr:spPr>
        <a:xfrm>
          <a:off x="11506200" y="45539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264</xdr:row>
      <xdr:rowOff>123825</xdr:rowOff>
    </xdr:from>
    <xdr:to>
      <xdr:col>13</xdr:col>
      <xdr:colOff>0</xdr:colOff>
      <xdr:row>264</xdr:row>
      <xdr:rowOff>123825</xdr:rowOff>
    </xdr:to>
    <xdr:sp>
      <xdr:nvSpPr>
        <xdr:cNvPr id="19" name="Line 268"/>
        <xdr:cNvSpPr>
          <a:spLocks/>
        </xdr:cNvSpPr>
      </xdr:nvSpPr>
      <xdr:spPr>
        <a:xfrm>
          <a:off x="11506200" y="45539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265</xdr:row>
      <xdr:rowOff>123825</xdr:rowOff>
    </xdr:from>
    <xdr:to>
      <xdr:col>13</xdr:col>
      <xdr:colOff>28575</xdr:colOff>
      <xdr:row>265</xdr:row>
      <xdr:rowOff>123825</xdr:rowOff>
    </xdr:to>
    <xdr:sp>
      <xdr:nvSpPr>
        <xdr:cNvPr id="20" name="Line 268"/>
        <xdr:cNvSpPr>
          <a:spLocks/>
        </xdr:cNvSpPr>
      </xdr:nvSpPr>
      <xdr:spPr>
        <a:xfrm flipV="1">
          <a:off x="11506200" y="45539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34</xdr:row>
      <xdr:rowOff>152400</xdr:rowOff>
    </xdr:from>
    <xdr:to>
      <xdr:col>13</xdr:col>
      <xdr:colOff>657225</xdr:colOff>
      <xdr:row>34</xdr:row>
      <xdr:rowOff>152400</xdr:rowOff>
    </xdr:to>
    <xdr:sp>
      <xdr:nvSpPr>
        <xdr:cNvPr id="21" name="Line 62"/>
        <xdr:cNvSpPr>
          <a:spLocks/>
        </xdr:cNvSpPr>
      </xdr:nvSpPr>
      <xdr:spPr>
        <a:xfrm>
          <a:off x="11506200" y="47529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32</xdr:row>
      <xdr:rowOff>133350</xdr:rowOff>
    </xdr:from>
    <xdr:to>
      <xdr:col>13</xdr:col>
      <xdr:colOff>638175</xdr:colOff>
      <xdr:row>32</xdr:row>
      <xdr:rowOff>133350</xdr:rowOff>
    </xdr:to>
    <xdr:sp>
      <xdr:nvSpPr>
        <xdr:cNvPr id="22" name="Line 62"/>
        <xdr:cNvSpPr>
          <a:spLocks/>
        </xdr:cNvSpPr>
      </xdr:nvSpPr>
      <xdr:spPr>
        <a:xfrm>
          <a:off x="11506200" y="42386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114300</xdr:rowOff>
    </xdr:from>
    <xdr:to>
      <xdr:col>13</xdr:col>
      <xdr:colOff>619125</xdr:colOff>
      <xdr:row>37</xdr:row>
      <xdr:rowOff>114300</xdr:rowOff>
    </xdr:to>
    <xdr:sp>
      <xdr:nvSpPr>
        <xdr:cNvPr id="23" name="Line 62"/>
        <xdr:cNvSpPr>
          <a:spLocks/>
        </xdr:cNvSpPr>
      </xdr:nvSpPr>
      <xdr:spPr>
        <a:xfrm>
          <a:off x="11506200" y="54578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133350</xdr:rowOff>
    </xdr:from>
    <xdr:to>
      <xdr:col>15</xdr:col>
      <xdr:colOff>19050</xdr:colOff>
      <xdr:row>41</xdr:row>
      <xdr:rowOff>133350</xdr:rowOff>
    </xdr:to>
    <xdr:sp>
      <xdr:nvSpPr>
        <xdr:cNvPr id="24" name="Line 62"/>
        <xdr:cNvSpPr>
          <a:spLocks/>
        </xdr:cNvSpPr>
      </xdr:nvSpPr>
      <xdr:spPr>
        <a:xfrm>
          <a:off x="11506200" y="64198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162</xdr:row>
      <xdr:rowOff>133350</xdr:rowOff>
    </xdr:from>
    <xdr:to>
      <xdr:col>13</xdr:col>
      <xdr:colOff>9525</xdr:colOff>
      <xdr:row>162</xdr:row>
      <xdr:rowOff>133350</xdr:rowOff>
    </xdr:to>
    <xdr:sp>
      <xdr:nvSpPr>
        <xdr:cNvPr id="25" name="Line 62"/>
        <xdr:cNvSpPr>
          <a:spLocks/>
        </xdr:cNvSpPr>
      </xdr:nvSpPr>
      <xdr:spPr>
        <a:xfrm>
          <a:off x="11506200" y="3188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163</xdr:row>
      <xdr:rowOff>114300</xdr:rowOff>
    </xdr:from>
    <xdr:to>
      <xdr:col>13</xdr:col>
      <xdr:colOff>638175</xdr:colOff>
      <xdr:row>163</xdr:row>
      <xdr:rowOff>114300</xdr:rowOff>
    </xdr:to>
    <xdr:sp>
      <xdr:nvSpPr>
        <xdr:cNvPr id="26" name="Line 62"/>
        <xdr:cNvSpPr>
          <a:spLocks/>
        </xdr:cNvSpPr>
      </xdr:nvSpPr>
      <xdr:spPr>
        <a:xfrm>
          <a:off x="11506200" y="3188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164</xdr:row>
      <xdr:rowOff>104775</xdr:rowOff>
    </xdr:from>
    <xdr:to>
      <xdr:col>15</xdr:col>
      <xdr:colOff>0</xdr:colOff>
      <xdr:row>164</xdr:row>
      <xdr:rowOff>104775</xdr:rowOff>
    </xdr:to>
    <xdr:sp>
      <xdr:nvSpPr>
        <xdr:cNvPr id="27" name="Line 62"/>
        <xdr:cNvSpPr>
          <a:spLocks/>
        </xdr:cNvSpPr>
      </xdr:nvSpPr>
      <xdr:spPr>
        <a:xfrm>
          <a:off x="11506200" y="3188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161</xdr:row>
      <xdr:rowOff>85725</xdr:rowOff>
    </xdr:from>
    <xdr:to>
      <xdr:col>14</xdr:col>
      <xdr:colOff>38100</xdr:colOff>
      <xdr:row>161</xdr:row>
      <xdr:rowOff>85725</xdr:rowOff>
    </xdr:to>
    <xdr:sp>
      <xdr:nvSpPr>
        <xdr:cNvPr id="28" name="Line 62"/>
        <xdr:cNvSpPr>
          <a:spLocks/>
        </xdr:cNvSpPr>
      </xdr:nvSpPr>
      <xdr:spPr>
        <a:xfrm>
          <a:off x="11506200" y="3188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160</xdr:row>
      <xdr:rowOff>123825</xdr:rowOff>
    </xdr:from>
    <xdr:to>
      <xdr:col>13</xdr:col>
      <xdr:colOff>628650</xdr:colOff>
      <xdr:row>160</xdr:row>
      <xdr:rowOff>123825</xdr:rowOff>
    </xdr:to>
    <xdr:sp>
      <xdr:nvSpPr>
        <xdr:cNvPr id="29" name="Line 62"/>
        <xdr:cNvSpPr>
          <a:spLocks/>
        </xdr:cNvSpPr>
      </xdr:nvSpPr>
      <xdr:spPr>
        <a:xfrm>
          <a:off x="11506200" y="3188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447675</xdr:colOff>
      <xdr:row>181</xdr:row>
      <xdr:rowOff>123825</xdr:rowOff>
    </xdr:from>
    <xdr:to>
      <xdr:col>14</xdr:col>
      <xdr:colOff>85725</xdr:colOff>
      <xdr:row>181</xdr:row>
      <xdr:rowOff>123825</xdr:rowOff>
    </xdr:to>
    <xdr:sp>
      <xdr:nvSpPr>
        <xdr:cNvPr id="30" name="Line 3"/>
        <xdr:cNvSpPr>
          <a:spLocks/>
        </xdr:cNvSpPr>
      </xdr:nvSpPr>
      <xdr:spPr>
        <a:xfrm flipV="1">
          <a:off x="11506200" y="34261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123825</xdr:rowOff>
    </xdr:from>
    <xdr:to>
      <xdr:col>15</xdr:col>
      <xdr:colOff>19050</xdr:colOff>
      <xdr:row>36</xdr:row>
      <xdr:rowOff>123825</xdr:rowOff>
    </xdr:to>
    <xdr:sp>
      <xdr:nvSpPr>
        <xdr:cNvPr id="31" name="Line 62"/>
        <xdr:cNvSpPr>
          <a:spLocks/>
        </xdr:cNvSpPr>
      </xdr:nvSpPr>
      <xdr:spPr>
        <a:xfrm>
          <a:off x="11506200" y="521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43</xdr:row>
      <xdr:rowOff>123825</xdr:rowOff>
    </xdr:from>
    <xdr:to>
      <xdr:col>13</xdr:col>
      <xdr:colOff>28575</xdr:colOff>
      <xdr:row>43</xdr:row>
      <xdr:rowOff>123825</xdr:rowOff>
    </xdr:to>
    <xdr:sp>
      <xdr:nvSpPr>
        <xdr:cNvPr id="32" name="Line 62"/>
        <xdr:cNvSpPr>
          <a:spLocks/>
        </xdr:cNvSpPr>
      </xdr:nvSpPr>
      <xdr:spPr>
        <a:xfrm>
          <a:off x="11506200" y="69056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44</xdr:row>
      <xdr:rowOff>123825</xdr:rowOff>
    </xdr:from>
    <xdr:to>
      <xdr:col>13</xdr:col>
      <xdr:colOff>28575</xdr:colOff>
      <xdr:row>44</xdr:row>
      <xdr:rowOff>123825</xdr:rowOff>
    </xdr:to>
    <xdr:sp>
      <xdr:nvSpPr>
        <xdr:cNvPr id="33" name="Line 62"/>
        <xdr:cNvSpPr>
          <a:spLocks/>
        </xdr:cNvSpPr>
      </xdr:nvSpPr>
      <xdr:spPr>
        <a:xfrm>
          <a:off x="11506200" y="7153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45</xdr:row>
      <xdr:rowOff>133350</xdr:rowOff>
    </xdr:from>
    <xdr:to>
      <xdr:col>13</xdr:col>
      <xdr:colOff>28575</xdr:colOff>
      <xdr:row>45</xdr:row>
      <xdr:rowOff>133350</xdr:rowOff>
    </xdr:to>
    <xdr:sp>
      <xdr:nvSpPr>
        <xdr:cNvPr id="34" name="Line 62"/>
        <xdr:cNvSpPr>
          <a:spLocks/>
        </xdr:cNvSpPr>
      </xdr:nvSpPr>
      <xdr:spPr>
        <a:xfrm>
          <a:off x="11506200" y="7410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46</xdr:row>
      <xdr:rowOff>123825</xdr:rowOff>
    </xdr:from>
    <xdr:to>
      <xdr:col>13</xdr:col>
      <xdr:colOff>28575</xdr:colOff>
      <xdr:row>46</xdr:row>
      <xdr:rowOff>123825</xdr:rowOff>
    </xdr:to>
    <xdr:sp>
      <xdr:nvSpPr>
        <xdr:cNvPr id="35" name="Line 62"/>
        <xdr:cNvSpPr>
          <a:spLocks/>
        </xdr:cNvSpPr>
      </xdr:nvSpPr>
      <xdr:spPr>
        <a:xfrm>
          <a:off x="11506200" y="7648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47</xdr:row>
      <xdr:rowOff>114300</xdr:rowOff>
    </xdr:from>
    <xdr:to>
      <xdr:col>13</xdr:col>
      <xdr:colOff>28575</xdr:colOff>
      <xdr:row>47</xdr:row>
      <xdr:rowOff>114300</xdr:rowOff>
    </xdr:to>
    <xdr:sp>
      <xdr:nvSpPr>
        <xdr:cNvPr id="36" name="Line 62"/>
        <xdr:cNvSpPr>
          <a:spLocks/>
        </xdr:cNvSpPr>
      </xdr:nvSpPr>
      <xdr:spPr>
        <a:xfrm>
          <a:off x="11506200" y="7886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48</xdr:row>
      <xdr:rowOff>133350</xdr:rowOff>
    </xdr:from>
    <xdr:to>
      <xdr:col>13</xdr:col>
      <xdr:colOff>28575</xdr:colOff>
      <xdr:row>48</xdr:row>
      <xdr:rowOff>133350</xdr:rowOff>
    </xdr:to>
    <xdr:sp>
      <xdr:nvSpPr>
        <xdr:cNvPr id="37" name="Line 62"/>
        <xdr:cNvSpPr>
          <a:spLocks/>
        </xdr:cNvSpPr>
      </xdr:nvSpPr>
      <xdr:spPr>
        <a:xfrm>
          <a:off x="11506200" y="8153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49</xdr:row>
      <xdr:rowOff>133350</xdr:rowOff>
    </xdr:from>
    <xdr:to>
      <xdr:col>13</xdr:col>
      <xdr:colOff>28575</xdr:colOff>
      <xdr:row>49</xdr:row>
      <xdr:rowOff>133350</xdr:rowOff>
    </xdr:to>
    <xdr:sp>
      <xdr:nvSpPr>
        <xdr:cNvPr id="38" name="Line 62"/>
        <xdr:cNvSpPr>
          <a:spLocks/>
        </xdr:cNvSpPr>
      </xdr:nvSpPr>
      <xdr:spPr>
        <a:xfrm>
          <a:off x="11506200" y="8401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50</xdr:row>
      <xdr:rowOff>142875</xdr:rowOff>
    </xdr:from>
    <xdr:to>
      <xdr:col>13</xdr:col>
      <xdr:colOff>28575</xdr:colOff>
      <xdr:row>50</xdr:row>
      <xdr:rowOff>142875</xdr:rowOff>
    </xdr:to>
    <xdr:sp>
      <xdr:nvSpPr>
        <xdr:cNvPr id="39" name="Line 62"/>
        <xdr:cNvSpPr>
          <a:spLocks/>
        </xdr:cNvSpPr>
      </xdr:nvSpPr>
      <xdr:spPr>
        <a:xfrm>
          <a:off x="11506200" y="8658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51</xdr:row>
      <xdr:rowOff>152400</xdr:rowOff>
    </xdr:from>
    <xdr:to>
      <xdr:col>13</xdr:col>
      <xdr:colOff>28575</xdr:colOff>
      <xdr:row>51</xdr:row>
      <xdr:rowOff>152400</xdr:rowOff>
    </xdr:to>
    <xdr:sp>
      <xdr:nvSpPr>
        <xdr:cNvPr id="40" name="Line 62"/>
        <xdr:cNvSpPr>
          <a:spLocks/>
        </xdr:cNvSpPr>
      </xdr:nvSpPr>
      <xdr:spPr>
        <a:xfrm>
          <a:off x="11506200" y="8915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52</xdr:row>
      <xdr:rowOff>142875</xdr:rowOff>
    </xdr:from>
    <xdr:to>
      <xdr:col>13</xdr:col>
      <xdr:colOff>28575</xdr:colOff>
      <xdr:row>52</xdr:row>
      <xdr:rowOff>142875</xdr:rowOff>
    </xdr:to>
    <xdr:sp>
      <xdr:nvSpPr>
        <xdr:cNvPr id="41" name="Line 62"/>
        <xdr:cNvSpPr>
          <a:spLocks/>
        </xdr:cNvSpPr>
      </xdr:nvSpPr>
      <xdr:spPr>
        <a:xfrm>
          <a:off x="11506200" y="9153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53</xdr:row>
      <xdr:rowOff>133350</xdr:rowOff>
    </xdr:from>
    <xdr:to>
      <xdr:col>13</xdr:col>
      <xdr:colOff>28575</xdr:colOff>
      <xdr:row>53</xdr:row>
      <xdr:rowOff>133350</xdr:rowOff>
    </xdr:to>
    <xdr:sp>
      <xdr:nvSpPr>
        <xdr:cNvPr id="42" name="Line 62"/>
        <xdr:cNvSpPr>
          <a:spLocks/>
        </xdr:cNvSpPr>
      </xdr:nvSpPr>
      <xdr:spPr>
        <a:xfrm>
          <a:off x="11506200" y="9391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54</xdr:row>
      <xdr:rowOff>152400</xdr:rowOff>
    </xdr:from>
    <xdr:to>
      <xdr:col>13</xdr:col>
      <xdr:colOff>28575</xdr:colOff>
      <xdr:row>54</xdr:row>
      <xdr:rowOff>152400</xdr:rowOff>
    </xdr:to>
    <xdr:sp>
      <xdr:nvSpPr>
        <xdr:cNvPr id="43" name="Line 62"/>
        <xdr:cNvSpPr>
          <a:spLocks/>
        </xdr:cNvSpPr>
      </xdr:nvSpPr>
      <xdr:spPr>
        <a:xfrm>
          <a:off x="11506200" y="9658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55</xdr:row>
      <xdr:rowOff>133350</xdr:rowOff>
    </xdr:from>
    <xdr:to>
      <xdr:col>13</xdr:col>
      <xdr:colOff>647700</xdr:colOff>
      <xdr:row>55</xdr:row>
      <xdr:rowOff>133350</xdr:rowOff>
    </xdr:to>
    <xdr:sp>
      <xdr:nvSpPr>
        <xdr:cNvPr id="44" name="Line 62"/>
        <xdr:cNvSpPr>
          <a:spLocks/>
        </xdr:cNvSpPr>
      </xdr:nvSpPr>
      <xdr:spPr>
        <a:xfrm>
          <a:off x="11506200" y="9886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56</xdr:row>
      <xdr:rowOff>123825</xdr:rowOff>
    </xdr:from>
    <xdr:to>
      <xdr:col>13</xdr:col>
      <xdr:colOff>647700</xdr:colOff>
      <xdr:row>56</xdr:row>
      <xdr:rowOff>123825</xdr:rowOff>
    </xdr:to>
    <xdr:sp>
      <xdr:nvSpPr>
        <xdr:cNvPr id="45" name="Line 62"/>
        <xdr:cNvSpPr>
          <a:spLocks/>
        </xdr:cNvSpPr>
      </xdr:nvSpPr>
      <xdr:spPr>
        <a:xfrm>
          <a:off x="11506200" y="10125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57</xdr:row>
      <xdr:rowOff>114300</xdr:rowOff>
    </xdr:from>
    <xdr:to>
      <xdr:col>13</xdr:col>
      <xdr:colOff>647700</xdr:colOff>
      <xdr:row>57</xdr:row>
      <xdr:rowOff>114300</xdr:rowOff>
    </xdr:to>
    <xdr:sp>
      <xdr:nvSpPr>
        <xdr:cNvPr id="46" name="Line 62"/>
        <xdr:cNvSpPr>
          <a:spLocks/>
        </xdr:cNvSpPr>
      </xdr:nvSpPr>
      <xdr:spPr>
        <a:xfrm>
          <a:off x="11506200" y="10363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58</xdr:row>
      <xdr:rowOff>133350</xdr:rowOff>
    </xdr:from>
    <xdr:to>
      <xdr:col>13</xdr:col>
      <xdr:colOff>647700</xdr:colOff>
      <xdr:row>58</xdr:row>
      <xdr:rowOff>133350</xdr:rowOff>
    </xdr:to>
    <xdr:sp>
      <xdr:nvSpPr>
        <xdr:cNvPr id="47" name="Line 62"/>
        <xdr:cNvSpPr>
          <a:spLocks/>
        </xdr:cNvSpPr>
      </xdr:nvSpPr>
      <xdr:spPr>
        <a:xfrm>
          <a:off x="11506200" y="10629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59</xdr:row>
      <xdr:rowOff>142875</xdr:rowOff>
    </xdr:from>
    <xdr:to>
      <xdr:col>13</xdr:col>
      <xdr:colOff>647700</xdr:colOff>
      <xdr:row>59</xdr:row>
      <xdr:rowOff>142875</xdr:rowOff>
    </xdr:to>
    <xdr:sp>
      <xdr:nvSpPr>
        <xdr:cNvPr id="48" name="Line 62"/>
        <xdr:cNvSpPr>
          <a:spLocks/>
        </xdr:cNvSpPr>
      </xdr:nvSpPr>
      <xdr:spPr>
        <a:xfrm>
          <a:off x="11506200" y="10887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60</xdr:row>
      <xdr:rowOff>133350</xdr:rowOff>
    </xdr:from>
    <xdr:to>
      <xdr:col>13</xdr:col>
      <xdr:colOff>647700</xdr:colOff>
      <xdr:row>60</xdr:row>
      <xdr:rowOff>133350</xdr:rowOff>
    </xdr:to>
    <xdr:sp>
      <xdr:nvSpPr>
        <xdr:cNvPr id="49" name="Line 62"/>
        <xdr:cNvSpPr>
          <a:spLocks/>
        </xdr:cNvSpPr>
      </xdr:nvSpPr>
      <xdr:spPr>
        <a:xfrm>
          <a:off x="11506200" y="11125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61</xdr:row>
      <xdr:rowOff>123825</xdr:rowOff>
    </xdr:from>
    <xdr:to>
      <xdr:col>13</xdr:col>
      <xdr:colOff>647700</xdr:colOff>
      <xdr:row>61</xdr:row>
      <xdr:rowOff>123825</xdr:rowOff>
    </xdr:to>
    <xdr:sp>
      <xdr:nvSpPr>
        <xdr:cNvPr id="50" name="Line 62"/>
        <xdr:cNvSpPr>
          <a:spLocks/>
        </xdr:cNvSpPr>
      </xdr:nvSpPr>
      <xdr:spPr>
        <a:xfrm>
          <a:off x="11506200" y="113633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62</xdr:row>
      <xdr:rowOff>104775</xdr:rowOff>
    </xdr:from>
    <xdr:to>
      <xdr:col>13</xdr:col>
      <xdr:colOff>647700</xdr:colOff>
      <xdr:row>62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11506200" y="115919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63</xdr:row>
      <xdr:rowOff>85725</xdr:rowOff>
    </xdr:from>
    <xdr:to>
      <xdr:col>13</xdr:col>
      <xdr:colOff>647700</xdr:colOff>
      <xdr:row>63</xdr:row>
      <xdr:rowOff>85725</xdr:rowOff>
    </xdr:to>
    <xdr:sp>
      <xdr:nvSpPr>
        <xdr:cNvPr id="52" name="Line 62"/>
        <xdr:cNvSpPr>
          <a:spLocks/>
        </xdr:cNvSpPr>
      </xdr:nvSpPr>
      <xdr:spPr>
        <a:xfrm>
          <a:off x="11506200" y="11820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64</xdr:row>
      <xdr:rowOff>38100</xdr:rowOff>
    </xdr:from>
    <xdr:to>
      <xdr:col>13</xdr:col>
      <xdr:colOff>647700</xdr:colOff>
      <xdr:row>64</xdr:row>
      <xdr:rowOff>38100</xdr:rowOff>
    </xdr:to>
    <xdr:sp>
      <xdr:nvSpPr>
        <xdr:cNvPr id="53" name="Line 62"/>
        <xdr:cNvSpPr>
          <a:spLocks/>
        </xdr:cNvSpPr>
      </xdr:nvSpPr>
      <xdr:spPr>
        <a:xfrm>
          <a:off x="11506200" y="120205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65</xdr:row>
      <xdr:rowOff>104775</xdr:rowOff>
    </xdr:from>
    <xdr:to>
      <xdr:col>13</xdr:col>
      <xdr:colOff>647700</xdr:colOff>
      <xdr:row>65</xdr:row>
      <xdr:rowOff>104775</xdr:rowOff>
    </xdr:to>
    <xdr:sp>
      <xdr:nvSpPr>
        <xdr:cNvPr id="54" name="Line 62"/>
        <xdr:cNvSpPr>
          <a:spLocks/>
        </xdr:cNvSpPr>
      </xdr:nvSpPr>
      <xdr:spPr>
        <a:xfrm>
          <a:off x="11506200" y="123348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66</xdr:row>
      <xdr:rowOff>114300</xdr:rowOff>
    </xdr:from>
    <xdr:to>
      <xdr:col>13</xdr:col>
      <xdr:colOff>647700</xdr:colOff>
      <xdr:row>66</xdr:row>
      <xdr:rowOff>114300</xdr:rowOff>
    </xdr:to>
    <xdr:sp>
      <xdr:nvSpPr>
        <xdr:cNvPr id="55" name="Line 62"/>
        <xdr:cNvSpPr>
          <a:spLocks/>
        </xdr:cNvSpPr>
      </xdr:nvSpPr>
      <xdr:spPr>
        <a:xfrm>
          <a:off x="11506200" y="12592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67</xdr:row>
      <xdr:rowOff>114300</xdr:rowOff>
    </xdr:from>
    <xdr:to>
      <xdr:col>13</xdr:col>
      <xdr:colOff>647700</xdr:colOff>
      <xdr:row>67</xdr:row>
      <xdr:rowOff>114300</xdr:rowOff>
    </xdr:to>
    <xdr:sp>
      <xdr:nvSpPr>
        <xdr:cNvPr id="56" name="Line 62"/>
        <xdr:cNvSpPr>
          <a:spLocks/>
        </xdr:cNvSpPr>
      </xdr:nvSpPr>
      <xdr:spPr>
        <a:xfrm>
          <a:off x="11506200" y="1283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68</xdr:row>
      <xdr:rowOff>152400</xdr:rowOff>
    </xdr:from>
    <xdr:to>
      <xdr:col>13</xdr:col>
      <xdr:colOff>647700</xdr:colOff>
      <xdr:row>68</xdr:row>
      <xdr:rowOff>152400</xdr:rowOff>
    </xdr:to>
    <xdr:sp>
      <xdr:nvSpPr>
        <xdr:cNvPr id="57" name="Line 62"/>
        <xdr:cNvSpPr>
          <a:spLocks/>
        </xdr:cNvSpPr>
      </xdr:nvSpPr>
      <xdr:spPr>
        <a:xfrm>
          <a:off x="11506200" y="13125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69</xdr:row>
      <xdr:rowOff>133350</xdr:rowOff>
    </xdr:from>
    <xdr:to>
      <xdr:col>13</xdr:col>
      <xdr:colOff>647700</xdr:colOff>
      <xdr:row>69</xdr:row>
      <xdr:rowOff>133350</xdr:rowOff>
    </xdr:to>
    <xdr:sp>
      <xdr:nvSpPr>
        <xdr:cNvPr id="58" name="Line 62"/>
        <xdr:cNvSpPr>
          <a:spLocks/>
        </xdr:cNvSpPr>
      </xdr:nvSpPr>
      <xdr:spPr>
        <a:xfrm>
          <a:off x="11506200" y="13354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123825</xdr:rowOff>
    </xdr:from>
    <xdr:to>
      <xdr:col>11</xdr:col>
      <xdr:colOff>628650</xdr:colOff>
      <xdr:row>42</xdr:row>
      <xdr:rowOff>123825</xdr:rowOff>
    </xdr:to>
    <xdr:sp>
      <xdr:nvSpPr>
        <xdr:cNvPr id="59" name="Line 62"/>
        <xdr:cNvSpPr>
          <a:spLocks/>
        </xdr:cNvSpPr>
      </xdr:nvSpPr>
      <xdr:spPr>
        <a:xfrm>
          <a:off x="11506200" y="66579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70</xdr:row>
      <xdr:rowOff>142875</xdr:rowOff>
    </xdr:from>
    <xdr:to>
      <xdr:col>15</xdr:col>
      <xdr:colOff>0</xdr:colOff>
      <xdr:row>70</xdr:row>
      <xdr:rowOff>142875</xdr:rowOff>
    </xdr:to>
    <xdr:sp>
      <xdr:nvSpPr>
        <xdr:cNvPr id="60" name="Line 62"/>
        <xdr:cNvSpPr>
          <a:spLocks/>
        </xdr:cNvSpPr>
      </xdr:nvSpPr>
      <xdr:spPr>
        <a:xfrm>
          <a:off x="11506200" y="13611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71</xdr:row>
      <xdr:rowOff>123825</xdr:rowOff>
    </xdr:from>
    <xdr:to>
      <xdr:col>15</xdr:col>
      <xdr:colOff>0</xdr:colOff>
      <xdr:row>71</xdr:row>
      <xdr:rowOff>123825</xdr:rowOff>
    </xdr:to>
    <xdr:sp>
      <xdr:nvSpPr>
        <xdr:cNvPr id="61" name="Line 62"/>
        <xdr:cNvSpPr>
          <a:spLocks/>
        </xdr:cNvSpPr>
      </xdr:nvSpPr>
      <xdr:spPr>
        <a:xfrm>
          <a:off x="11506200" y="138398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72</xdr:row>
      <xdr:rowOff>142875</xdr:rowOff>
    </xdr:from>
    <xdr:to>
      <xdr:col>15</xdr:col>
      <xdr:colOff>0</xdr:colOff>
      <xdr:row>72</xdr:row>
      <xdr:rowOff>142875</xdr:rowOff>
    </xdr:to>
    <xdr:sp>
      <xdr:nvSpPr>
        <xdr:cNvPr id="62" name="Line 62"/>
        <xdr:cNvSpPr>
          <a:spLocks/>
        </xdr:cNvSpPr>
      </xdr:nvSpPr>
      <xdr:spPr>
        <a:xfrm>
          <a:off x="11506200" y="14106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73</xdr:row>
      <xdr:rowOff>123825</xdr:rowOff>
    </xdr:from>
    <xdr:to>
      <xdr:col>15</xdr:col>
      <xdr:colOff>0</xdr:colOff>
      <xdr:row>73</xdr:row>
      <xdr:rowOff>123825</xdr:rowOff>
    </xdr:to>
    <xdr:sp>
      <xdr:nvSpPr>
        <xdr:cNvPr id="63" name="Line 62"/>
        <xdr:cNvSpPr>
          <a:spLocks/>
        </xdr:cNvSpPr>
      </xdr:nvSpPr>
      <xdr:spPr>
        <a:xfrm>
          <a:off x="11506200" y="14335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74</xdr:row>
      <xdr:rowOff>114300</xdr:rowOff>
    </xdr:from>
    <xdr:to>
      <xdr:col>15</xdr:col>
      <xdr:colOff>0</xdr:colOff>
      <xdr:row>74</xdr:row>
      <xdr:rowOff>114300</xdr:rowOff>
    </xdr:to>
    <xdr:sp>
      <xdr:nvSpPr>
        <xdr:cNvPr id="64" name="Line 62"/>
        <xdr:cNvSpPr>
          <a:spLocks/>
        </xdr:cNvSpPr>
      </xdr:nvSpPr>
      <xdr:spPr>
        <a:xfrm>
          <a:off x="11506200" y="145732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75</xdr:row>
      <xdr:rowOff>114300</xdr:rowOff>
    </xdr:from>
    <xdr:to>
      <xdr:col>15</xdr:col>
      <xdr:colOff>0</xdr:colOff>
      <xdr:row>75</xdr:row>
      <xdr:rowOff>114300</xdr:rowOff>
    </xdr:to>
    <xdr:sp>
      <xdr:nvSpPr>
        <xdr:cNvPr id="65" name="Line 62"/>
        <xdr:cNvSpPr>
          <a:spLocks/>
        </xdr:cNvSpPr>
      </xdr:nvSpPr>
      <xdr:spPr>
        <a:xfrm>
          <a:off x="11506200" y="14820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76</xdr:row>
      <xdr:rowOff>123825</xdr:rowOff>
    </xdr:from>
    <xdr:to>
      <xdr:col>15</xdr:col>
      <xdr:colOff>0</xdr:colOff>
      <xdr:row>76</xdr:row>
      <xdr:rowOff>123825</xdr:rowOff>
    </xdr:to>
    <xdr:sp>
      <xdr:nvSpPr>
        <xdr:cNvPr id="66" name="Line 62"/>
        <xdr:cNvSpPr>
          <a:spLocks/>
        </xdr:cNvSpPr>
      </xdr:nvSpPr>
      <xdr:spPr>
        <a:xfrm>
          <a:off x="11506200" y="15078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77</xdr:row>
      <xdr:rowOff>133350</xdr:rowOff>
    </xdr:from>
    <xdr:to>
      <xdr:col>15</xdr:col>
      <xdr:colOff>0</xdr:colOff>
      <xdr:row>77</xdr:row>
      <xdr:rowOff>133350</xdr:rowOff>
    </xdr:to>
    <xdr:sp>
      <xdr:nvSpPr>
        <xdr:cNvPr id="67" name="Line 62"/>
        <xdr:cNvSpPr>
          <a:spLocks/>
        </xdr:cNvSpPr>
      </xdr:nvSpPr>
      <xdr:spPr>
        <a:xfrm>
          <a:off x="11506200" y="153352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43</xdr:row>
      <xdr:rowOff>123825</xdr:rowOff>
    </xdr:from>
    <xdr:to>
      <xdr:col>13</xdr:col>
      <xdr:colOff>28575</xdr:colOff>
      <xdr:row>43</xdr:row>
      <xdr:rowOff>123825</xdr:rowOff>
    </xdr:to>
    <xdr:sp>
      <xdr:nvSpPr>
        <xdr:cNvPr id="68" name="Line 62"/>
        <xdr:cNvSpPr>
          <a:spLocks/>
        </xdr:cNvSpPr>
      </xdr:nvSpPr>
      <xdr:spPr>
        <a:xfrm>
          <a:off x="11506200" y="69056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123825</xdr:rowOff>
    </xdr:from>
    <xdr:to>
      <xdr:col>11</xdr:col>
      <xdr:colOff>628650</xdr:colOff>
      <xdr:row>42</xdr:row>
      <xdr:rowOff>123825</xdr:rowOff>
    </xdr:to>
    <xdr:sp>
      <xdr:nvSpPr>
        <xdr:cNvPr id="69" name="Line 62"/>
        <xdr:cNvSpPr>
          <a:spLocks/>
        </xdr:cNvSpPr>
      </xdr:nvSpPr>
      <xdr:spPr>
        <a:xfrm>
          <a:off x="11506200" y="66579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142875</xdr:rowOff>
    </xdr:from>
    <xdr:to>
      <xdr:col>11</xdr:col>
      <xdr:colOff>628650</xdr:colOff>
      <xdr:row>41</xdr:row>
      <xdr:rowOff>142875</xdr:rowOff>
    </xdr:to>
    <xdr:sp>
      <xdr:nvSpPr>
        <xdr:cNvPr id="70" name="Line 62"/>
        <xdr:cNvSpPr>
          <a:spLocks/>
        </xdr:cNvSpPr>
      </xdr:nvSpPr>
      <xdr:spPr>
        <a:xfrm>
          <a:off x="11506200" y="64293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657225</xdr:colOff>
      <xdr:row>128</xdr:row>
      <xdr:rowOff>19050</xdr:rowOff>
    </xdr:from>
    <xdr:to>
      <xdr:col>20</xdr:col>
      <xdr:colOff>9525</xdr:colOff>
      <xdr:row>128</xdr:row>
      <xdr:rowOff>209550</xdr:rowOff>
    </xdr:to>
    <xdr:pic>
      <xdr:nvPicPr>
        <xdr:cNvPr id="7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27784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476250</xdr:colOff>
      <xdr:row>121</xdr:row>
      <xdr:rowOff>114300</xdr:rowOff>
    </xdr:from>
    <xdr:to>
      <xdr:col>14</xdr:col>
      <xdr:colOff>200025</xdr:colOff>
      <xdr:row>121</xdr:row>
      <xdr:rowOff>114300</xdr:rowOff>
    </xdr:to>
    <xdr:sp>
      <xdr:nvSpPr>
        <xdr:cNvPr id="72" name="Line 52"/>
        <xdr:cNvSpPr>
          <a:spLocks/>
        </xdr:cNvSpPr>
      </xdr:nvSpPr>
      <xdr:spPr>
        <a:xfrm>
          <a:off x="11506200" y="26146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666750</xdr:colOff>
      <xdr:row>134</xdr:row>
      <xdr:rowOff>142875</xdr:rowOff>
    </xdr:from>
    <xdr:to>
      <xdr:col>14</xdr:col>
      <xdr:colOff>0</xdr:colOff>
      <xdr:row>134</xdr:row>
      <xdr:rowOff>142875</xdr:rowOff>
    </xdr:to>
    <xdr:sp>
      <xdr:nvSpPr>
        <xdr:cNvPr id="73" name="Line 62"/>
        <xdr:cNvSpPr>
          <a:spLocks/>
        </xdr:cNvSpPr>
      </xdr:nvSpPr>
      <xdr:spPr>
        <a:xfrm>
          <a:off x="11506200" y="29394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115</xdr:row>
      <xdr:rowOff>152400</xdr:rowOff>
    </xdr:from>
    <xdr:to>
      <xdr:col>12</xdr:col>
      <xdr:colOff>628650</xdr:colOff>
      <xdr:row>115</xdr:row>
      <xdr:rowOff>152400</xdr:rowOff>
    </xdr:to>
    <xdr:sp>
      <xdr:nvSpPr>
        <xdr:cNvPr id="74" name="Line 62"/>
        <xdr:cNvSpPr>
          <a:spLocks/>
        </xdr:cNvSpPr>
      </xdr:nvSpPr>
      <xdr:spPr>
        <a:xfrm>
          <a:off x="11506200" y="246983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122</xdr:row>
      <xdr:rowOff>114300</xdr:rowOff>
    </xdr:from>
    <xdr:to>
      <xdr:col>14</xdr:col>
      <xdr:colOff>342900</xdr:colOff>
      <xdr:row>122</xdr:row>
      <xdr:rowOff>114300</xdr:rowOff>
    </xdr:to>
    <xdr:sp>
      <xdr:nvSpPr>
        <xdr:cNvPr id="75" name="Line 62"/>
        <xdr:cNvSpPr>
          <a:spLocks/>
        </xdr:cNvSpPr>
      </xdr:nvSpPr>
      <xdr:spPr>
        <a:xfrm>
          <a:off x="11506200" y="26393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371475</xdr:colOff>
      <xdr:row>123</xdr:row>
      <xdr:rowOff>152400</xdr:rowOff>
    </xdr:from>
    <xdr:to>
      <xdr:col>14</xdr:col>
      <xdr:colOff>333375</xdr:colOff>
      <xdr:row>123</xdr:row>
      <xdr:rowOff>152400</xdr:rowOff>
    </xdr:to>
    <xdr:sp>
      <xdr:nvSpPr>
        <xdr:cNvPr id="76" name="Line 62"/>
        <xdr:cNvSpPr>
          <a:spLocks/>
        </xdr:cNvSpPr>
      </xdr:nvSpPr>
      <xdr:spPr>
        <a:xfrm>
          <a:off x="11506200" y="26679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124</xdr:row>
      <xdr:rowOff>123825</xdr:rowOff>
    </xdr:from>
    <xdr:to>
      <xdr:col>14</xdr:col>
      <xdr:colOff>342900</xdr:colOff>
      <xdr:row>124</xdr:row>
      <xdr:rowOff>123825</xdr:rowOff>
    </xdr:to>
    <xdr:sp>
      <xdr:nvSpPr>
        <xdr:cNvPr id="77" name="Line 62"/>
        <xdr:cNvSpPr>
          <a:spLocks/>
        </xdr:cNvSpPr>
      </xdr:nvSpPr>
      <xdr:spPr>
        <a:xfrm>
          <a:off x="11506200" y="26898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125</xdr:row>
      <xdr:rowOff>152400</xdr:rowOff>
    </xdr:from>
    <xdr:to>
      <xdr:col>14</xdr:col>
      <xdr:colOff>342900</xdr:colOff>
      <xdr:row>125</xdr:row>
      <xdr:rowOff>152400</xdr:rowOff>
    </xdr:to>
    <xdr:sp>
      <xdr:nvSpPr>
        <xdr:cNvPr id="78" name="Line 62"/>
        <xdr:cNvSpPr>
          <a:spLocks/>
        </xdr:cNvSpPr>
      </xdr:nvSpPr>
      <xdr:spPr>
        <a:xfrm>
          <a:off x="11506200" y="271748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126</xdr:row>
      <xdr:rowOff>133350</xdr:rowOff>
    </xdr:from>
    <xdr:to>
      <xdr:col>14</xdr:col>
      <xdr:colOff>342900</xdr:colOff>
      <xdr:row>126</xdr:row>
      <xdr:rowOff>133350</xdr:rowOff>
    </xdr:to>
    <xdr:sp>
      <xdr:nvSpPr>
        <xdr:cNvPr id="79" name="Line 62"/>
        <xdr:cNvSpPr>
          <a:spLocks/>
        </xdr:cNvSpPr>
      </xdr:nvSpPr>
      <xdr:spPr>
        <a:xfrm>
          <a:off x="11506200" y="27403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127</xdr:row>
      <xdr:rowOff>133350</xdr:rowOff>
    </xdr:from>
    <xdr:to>
      <xdr:col>14</xdr:col>
      <xdr:colOff>342900</xdr:colOff>
      <xdr:row>127</xdr:row>
      <xdr:rowOff>133350</xdr:rowOff>
    </xdr:to>
    <xdr:sp>
      <xdr:nvSpPr>
        <xdr:cNvPr id="80" name="Line 62"/>
        <xdr:cNvSpPr>
          <a:spLocks/>
        </xdr:cNvSpPr>
      </xdr:nvSpPr>
      <xdr:spPr>
        <a:xfrm>
          <a:off x="11506200" y="27651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371475</xdr:colOff>
      <xdr:row>128</xdr:row>
      <xdr:rowOff>123825</xdr:rowOff>
    </xdr:from>
    <xdr:to>
      <xdr:col>14</xdr:col>
      <xdr:colOff>333375</xdr:colOff>
      <xdr:row>128</xdr:row>
      <xdr:rowOff>123825</xdr:rowOff>
    </xdr:to>
    <xdr:sp>
      <xdr:nvSpPr>
        <xdr:cNvPr id="81" name="Line 62"/>
        <xdr:cNvSpPr>
          <a:spLocks/>
        </xdr:cNvSpPr>
      </xdr:nvSpPr>
      <xdr:spPr>
        <a:xfrm>
          <a:off x="11506200" y="27889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133350</xdr:rowOff>
    </xdr:from>
    <xdr:to>
      <xdr:col>14</xdr:col>
      <xdr:colOff>628650</xdr:colOff>
      <xdr:row>130</xdr:row>
      <xdr:rowOff>133350</xdr:rowOff>
    </xdr:to>
    <xdr:sp>
      <xdr:nvSpPr>
        <xdr:cNvPr id="82" name="Line 62"/>
        <xdr:cNvSpPr>
          <a:spLocks/>
        </xdr:cNvSpPr>
      </xdr:nvSpPr>
      <xdr:spPr>
        <a:xfrm>
          <a:off x="11506200" y="28394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131</xdr:row>
      <xdr:rowOff>123825</xdr:rowOff>
    </xdr:from>
    <xdr:to>
      <xdr:col>13</xdr:col>
      <xdr:colOff>19050</xdr:colOff>
      <xdr:row>131</xdr:row>
      <xdr:rowOff>123825</xdr:rowOff>
    </xdr:to>
    <xdr:sp>
      <xdr:nvSpPr>
        <xdr:cNvPr id="83" name="Line 62"/>
        <xdr:cNvSpPr>
          <a:spLocks/>
        </xdr:cNvSpPr>
      </xdr:nvSpPr>
      <xdr:spPr>
        <a:xfrm>
          <a:off x="11506200" y="28632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132</xdr:row>
      <xdr:rowOff>114300</xdr:rowOff>
    </xdr:from>
    <xdr:to>
      <xdr:col>13</xdr:col>
      <xdr:colOff>657225</xdr:colOff>
      <xdr:row>132</xdr:row>
      <xdr:rowOff>114300</xdr:rowOff>
    </xdr:to>
    <xdr:sp>
      <xdr:nvSpPr>
        <xdr:cNvPr id="84" name="Line 62"/>
        <xdr:cNvSpPr>
          <a:spLocks/>
        </xdr:cNvSpPr>
      </xdr:nvSpPr>
      <xdr:spPr>
        <a:xfrm>
          <a:off x="11506200" y="28870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133</xdr:row>
      <xdr:rowOff>114300</xdr:rowOff>
    </xdr:from>
    <xdr:to>
      <xdr:col>13</xdr:col>
      <xdr:colOff>0</xdr:colOff>
      <xdr:row>133</xdr:row>
      <xdr:rowOff>114300</xdr:rowOff>
    </xdr:to>
    <xdr:sp>
      <xdr:nvSpPr>
        <xdr:cNvPr id="85" name="Line 62"/>
        <xdr:cNvSpPr>
          <a:spLocks/>
        </xdr:cNvSpPr>
      </xdr:nvSpPr>
      <xdr:spPr>
        <a:xfrm>
          <a:off x="11506200" y="291179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135</xdr:row>
      <xdr:rowOff>133350</xdr:rowOff>
    </xdr:from>
    <xdr:to>
      <xdr:col>14</xdr:col>
      <xdr:colOff>342900</xdr:colOff>
      <xdr:row>135</xdr:row>
      <xdr:rowOff>133350</xdr:rowOff>
    </xdr:to>
    <xdr:sp>
      <xdr:nvSpPr>
        <xdr:cNvPr id="86" name="Line 62"/>
        <xdr:cNvSpPr>
          <a:spLocks/>
        </xdr:cNvSpPr>
      </xdr:nvSpPr>
      <xdr:spPr>
        <a:xfrm>
          <a:off x="11506200" y="29632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</xdr:colOff>
      <xdr:row>136</xdr:row>
      <xdr:rowOff>114300</xdr:rowOff>
    </xdr:from>
    <xdr:to>
      <xdr:col>14</xdr:col>
      <xdr:colOff>0</xdr:colOff>
      <xdr:row>136</xdr:row>
      <xdr:rowOff>114300</xdr:rowOff>
    </xdr:to>
    <xdr:sp>
      <xdr:nvSpPr>
        <xdr:cNvPr id="87" name="Line 62"/>
        <xdr:cNvSpPr>
          <a:spLocks/>
        </xdr:cNvSpPr>
      </xdr:nvSpPr>
      <xdr:spPr>
        <a:xfrm>
          <a:off x="11506200" y="298608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137</xdr:row>
      <xdr:rowOff>104775</xdr:rowOff>
    </xdr:from>
    <xdr:to>
      <xdr:col>14</xdr:col>
      <xdr:colOff>0</xdr:colOff>
      <xdr:row>137</xdr:row>
      <xdr:rowOff>104775</xdr:rowOff>
    </xdr:to>
    <xdr:sp>
      <xdr:nvSpPr>
        <xdr:cNvPr id="88" name="Line 62"/>
        <xdr:cNvSpPr>
          <a:spLocks/>
        </xdr:cNvSpPr>
      </xdr:nvSpPr>
      <xdr:spPr>
        <a:xfrm>
          <a:off x="11506200" y="30099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138</xdr:row>
      <xdr:rowOff>95250</xdr:rowOff>
    </xdr:from>
    <xdr:to>
      <xdr:col>13</xdr:col>
      <xdr:colOff>657225</xdr:colOff>
      <xdr:row>138</xdr:row>
      <xdr:rowOff>95250</xdr:rowOff>
    </xdr:to>
    <xdr:sp>
      <xdr:nvSpPr>
        <xdr:cNvPr id="89" name="Line 62"/>
        <xdr:cNvSpPr>
          <a:spLocks/>
        </xdr:cNvSpPr>
      </xdr:nvSpPr>
      <xdr:spPr>
        <a:xfrm>
          <a:off x="11506200" y="30337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139</xdr:row>
      <xdr:rowOff>104775</xdr:rowOff>
    </xdr:from>
    <xdr:to>
      <xdr:col>13</xdr:col>
      <xdr:colOff>647700</xdr:colOff>
      <xdr:row>139</xdr:row>
      <xdr:rowOff>104775</xdr:rowOff>
    </xdr:to>
    <xdr:sp>
      <xdr:nvSpPr>
        <xdr:cNvPr id="90" name="Line 62"/>
        <xdr:cNvSpPr>
          <a:spLocks/>
        </xdr:cNvSpPr>
      </xdr:nvSpPr>
      <xdr:spPr>
        <a:xfrm>
          <a:off x="11506200" y="30594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140</xdr:row>
      <xdr:rowOff>123825</xdr:rowOff>
    </xdr:from>
    <xdr:to>
      <xdr:col>11</xdr:col>
      <xdr:colOff>666750</xdr:colOff>
      <xdr:row>140</xdr:row>
      <xdr:rowOff>123825</xdr:rowOff>
    </xdr:to>
    <xdr:sp>
      <xdr:nvSpPr>
        <xdr:cNvPr id="91" name="Line 62"/>
        <xdr:cNvSpPr>
          <a:spLocks/>
        </xdr:cNvSpPr>
      </xdr:nvSpPr>
      <xdr:spPr>
        <a:xfrm>
          <a:off x="11506200" y="30861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141</xdr:row>
      <xdr:rowOff>104775</xdr:rowOff>
    </xdr:from>
    <xdr:to>
      <xdr:col>13</xdr:col>
      <xdr:colOff>9525</xdr:colOff>
      <xdr:row>141</xdr:row>
      <xdr:rowOff>104775</xdr:rowOff>
    </xdr:to>
    <xdr:sp>
      <xdr:nvSpPr>
        <xdr:cNvPr id="92" name="Line 62"/>
        <xdr:cNvSpPr>
          <a:spLocks/>
        </xdr:cNvSpPr>
      </xdr:nvSpPr>
      <xdr:spPr>
        <a:xfrm>
          <a:off x="11506200" y="31089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142</xdr:row>
      <xdr:rowOff>104775</xdr:rowOff>
    </xdr:from>
    <xdr:to>
      <xdr:col>13</xdr:col>
      <xdr:colOff>9525</xdr:colOff>
      <xdr:row>142</xdr:row>
      <xdr:rowOff>104775</xdr:rowOff>
    </xdr:to>
    <xdr:sp>
      <xdr:nvSpPr>
        <xdr:cNvPr id="93" name="Line 62"/>
        <xdr:cNvSpPr>
          <a:spLocks/>
        </xdr:cNvSpPr>
      </xdr:nvSpPr>
      <xdr:spPr>
        <a:xfrm>
          <a:off x="11506200" y="313372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143</xdr:row>
      <xdr:rowOff>104775</xdr:rowOff>
    </xdr:from>
    <xdr:to>
      <xdr:col>13</xdr:col>
      <xdr:colOff>0</xdr:colOff>
      <xdr:row>143</xdr:row>
      <xdr:rowOff>104775</xdr:rowOff>
    </xdr:to>
    <xdr:sp>
      <xdr:nvSpPr>
        <xdr:cNvPr id="94" name="Line 62"/>
        <xdr:cNvSpPr>
          <a:spLocks/>
        </xdr:cNvSpPr>
      </xdr:nvSpPr>
      <xdr:spPr>
        <a:xfrm>
          <a:off x="11506200" y="31584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116</xdr:row>
      <xdr:rowOff>133350</xdr:rowOff>
    </xdr:from>
    <xdr:to>
      <xdr:col>12</xdr:col>
      <xdr:colOff>628650</xdr:colOff>
      <xdr:row>116</xdr:row>
      <xdr:rowOff>133350</xdr:rowOff>
    </xdr:to>
    <xdr:sp>
      <xdr:nvSpPr>
        <xdr:cNvPr id="95" name="Line 62"/>
        <xdr:cNvSpPr>
          <a:spLocks/>
        </xdr:cNvSpPr>
      </xdr:nvSpPr>
      <xdr:spPr>
        <a:xfrm>
          <a:off x="11506200" y="249269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117</xdr:row>
      <xdr:rowOff>123825</xdr:rowOff>
    </xdr:from>
    <xdr:to>
      <xdr:col>12</xdr:col>
      <xdr:colOff>628650</xdr:colOff>
      <xdr:row>117</xdr:row>
      <xdr:rowOff>123825</xdr:rowOff>
    </xdr:to>
    <xdr:sp>
      <xdr:nvSpPr>
        <xdr:cNvPr id="96" name="Line 62"/>
        <xdr:cNvSpPr>
          <a:spLocks/>
        </xdr:cNvSpPr>
      </xdr:nvSpPr>
      <xdr:spPr>
        <a:xfrm>
          <a:off x="11506200" y="25165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118</xdr:row>
      <xdr:rowOff>123825</xdr:rowOff>
    </xdr:from>
    <xdr:to>
      <xdr:col>12</xdr:col>
      <xdr:colOff>628650</xdr:colOff>
      <xdr:row>118</xdr:row>
      <xdr:rowOff>123825</xdr:rowOff>
    </xdr:to>
    <xdr:sp>
      <xdr:nvSpPr>
        <xdr:cNvPr id="97" name="Line 62"/>
        <xdr:cNvSpPr>
          <a:spLocks/>
        </xdr:cNvSpPr>
      </xdr:nvSpPr>
      <xdr:spPr>
        <a:xfrm>
          <a:off x="11506200" y="25412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119</xdr:row>
      <xdr:rowOff>123825</xdr:rowOff>
    </xdr:from>
    <xdr:to>
      <xdr:col>12</xdr:col>
      <xdr:colOff>628650</xdr:colOff>
      <xdr:row>119</xdr:row>
      <xdr:rowOff>123825</xdr:rowOff>
    </xdr:to>
    <xdr:sp>
      <xdr:nvSpPr>
        <xdr:cNvPr id="98" name="Line 62"/>
        <xdr:cNvSpPr>
          <a:spLocks/>
        </xdr:cNvSpPr>
      </xdr:nvSpPr>
      <xdr:spPr>
        <a:xfrm>
          <a:off x="11506200" y="25660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333375</xdr:colOff>
      <xdr:row>84</xdr:row>
      <xdr:rowOff>133350</xdr:rowOff>
    </xdr:from>
    <xdr:to>
      <xdr:col>13</xdr:col>
      <xdr:colOff>0</xdr:colOff>
      <xdr:row>84</xdr:row>
      <xdr:rowOff>133350</xdr:rowOff>
    </xdr:to>
    <xdr:sp>
      <xdr:nvSpPr>
        <xdr:cNvPr id="99" name="Line 30"/>
        <xdr:cNvSpPr>
          <a:spLocks/>
        </xdr:cNvSpPr>
      </xdr:nvSpPr>
      <xdr:spPr>
        <a:xfrm>
          <a:off x="11506200" y="17002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85</xdr:row>
      <xdr:rowOff>133350</xdr:rowOff>
    </xdr:from>
    <xdr:to>
      <xdr:col>13</xdr:col>
      <xdr:colOff>9525</xdr:colOff>
      <xdr:row>85</xdr:row>
      <xdr:rowOff>133350</xdr:rowOff>
    </xdr:to>
    <xdr:sp>
      <xdr:nvSpPr>
        <xdr:cNvPr id="100" name="Line 30"/>
        <xdr:cNvSpPr>
          <a:spLocks/>
        </xdr:cNvSpPr>
      </xdr:nvSpPr>
      <xdr:spPr>
        <a:xfrm>
          <a:off x="11506200" y="17249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82</xdr:row>
      <xdr:rowOff>133350</xdr:rowOff>
    </xdr:from>
    <xdr:to>
      <xdr:col>14</xdr:col>
      <xdr:colOff>333375</xdr:colOff>
      <xdr:row>82</xdr:row>
      <xdr:rowOff>133350</xdr:rowOff>
    </xdr:to>
    <xdr:sp>
      <xdr:nvSpPr>
        <xdr:cNvPr id="101" name="Line 30"/>
        <xdr:cNvSpPr>
          <a:spLocks/>
        </xdr:cNvSpPr>
      </xdr:nvSpPr>
      <xdr:spPr>
        <a:xfrm>
          <a:off x="11506200" y="165068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476250</xdr:colOff>
      <xdr:row>88</xdr:row>
      <xdr:rowOff>123825</xdr:rowOff>
    </xdr:from>
    <xdr:to>
      <xdr:col>14</xdr:col>
      <xdr:colOff>161925</xdr:colOff>
      <xdr:row>88</xdr:row>
      <xdr:rowOff>123825</xdr:rowOff>
    </xdr:to>
    <xdr:sp>
      <xdr:nvSpPr>
        <xdr:cNvPr id="102" name="Line 30"/>
        <xdr:cNvSpPr>
          <a:spLocks/>
        </xdr:cNvSpPr>
      </xdr:nvSpPr>
      <xdr:spPr>
        <a:xfrm>
          <a:off x="11506200" y="17983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142875</xdr:rowOff>
    </xdr:from>
    <xdr:to>
      <xdr:col>12</xdr:col>
      <xdr:colOff>19050</xdr:colOff>
      <xdr:row>97</xdr:row>
      <xdr:rowOff>142875</xdr:rowOff>
    </xdr:to>
    <xdr:sp>
      <xdr:nvSpPr>
        <xdr:cNvPr id="103" name="Line 62"/>
        <xdr:cNvSpPr>
          <a:spLocks/>
        </xdr:cNvSpPr>
      </xdr:nvSpPr>
      <xdr:spPr>
        <a:xfrm>
          <a:off x="11506200" y="202311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98</xdr:row>
      <xdr:rowOff>161925</xdr:rowOff>
    </xdr:from>
    <xdr:to>
      <xdr:col>12</xdr:col>
      <xdr:colOff>28575</xdr:colOff>
      <xdr:row>98</xdr:row>
      <xdr:rowOff>161925</xdr:rowOff>
    </xdr:to>
    <xdr:sp>
      <xdr:nvSpPr>
        <xdr:cNvPr id="104" name="Line 62"/>
        <xdr:cNvSpPr>
          <a:spLocks/>
        </xdr:cNvSpPr>
      </xdr:nvSpPr>
      <xdr:spPr>
        <a:xfrm>
          <a:off x="11506200" y="204978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101</xdr:row>
      <xdr:rowOff>133350</xdr:rowOff>
    </xdr:from>
    <xdr:to>
      <xdr:col>12</xdr:col>
      <xdr:colOff>0</xdr:colOff>
      <xdr:row>101</xdr:row>
      <xdr:rowOff>133350</xdr:rowOff>
    </xdr:to>
    <xdr:sp>
      <xdr:nvSpPr>
        <xdr:cNvPr id="105" name="Line 62"/>
        <xdr:cNvSpPr>
          <a:spLocks/>
        </xdr:cNvSpPr>
      </xdr:nvSpPr>
      <xdr:spPr>
        <a:xfrm>
          <a:off x="11506200" y="21212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180975</xdr:rowOff>
    </xdr:from>
    <xdr:to>
      <xdr:col>12</xdr:col>
      <xdr:colOff>0</xdr:colOff>
      <xdr:row>102</xdr:row>
      <xdr:rowOff>180975</xdr:rowOff>
    </xdr:to>
    <xdr:sp>
      <xdr:nvSpPr>
        <xdr:cNvPr id="106" name="Line 62"/>
        <xdr:cNvSpPr>
          <a:spLocks/>
        </xdr:cNvSpPr>
      </xdr:nvSpPr>
      <xdr:spPr>
        <a:xfrm>
          <a:off x="11506200" y="21507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238125</xdr:colOff>
      <xdr:row>103</xdr:row>
      <xdr:rowOff>152400</xdr:rowOff>
    </xdr:from>
    <xdr:to>
      <xdr:col>14</xdr:col>
      <xdr:colOff>247650</xdr:colOff>
      <xdr:row>103</xdr:row>
      <xdr:rowOff>152400</xdr:rowOff>
    </xdr:to>
    <xdr:sp>
      <xdr:nvSpPr>
        <xdr:cNvPr id="107" name="Line 62"/>
        <xdr:cNvSpPr>
          <a:spLocks/>
        </xdr:cNvSpPr>
      </xdr:nvSpPr>
      <xdr:spPr>
        <a:xfrm>
          <a:off x="11506200" y="21726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104</xdr:row>
      <xdr:rowOff>133350</xdr:rowOff>
    </xdr:from>
    <xdr:to>
      <xdr:col>13</xdr:col>
      <xdr:colOff>47625</xdr:colOff>
      <xdr:row>104</xdr:row>
      <xdr:rowOff>133350</xdr:rowOff>
    </xdr:to>
    <xdr:sp>
      <xdr:nvSpPr>
        <xdr:cNvPr id="108" name="Line 62"/>
        <xdr:cNvSpPr>
          <a:spLocks/>
        </xdr:cNvSpPr>
      </xdr:nvSpPr>
      <xdr:spPr>
        <a:xfrm>
          <a:off x="11506200" y="21955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105</xdr:row>
      <xdr:rowOff>133350</xdr:rowOff>
    </xdr:from>
    <xdr:to>
      <xdr:col>12</xdr:col>
      <xdr:colOff>28575</xdr:colOff>
      <xdr:row>105</xdr:row>
      <xdr:rowOff>133350</xdr:rowOff>
    </xdr:to>
    <xdr:sp>
      <xdr:nvSpPr>
        <xdr:cNvPr id="109" name="Line 62"/>
        <xdr:cNvSpPr>
          <a:spLocks/>
        </xdr:cNvSpPr>
      </xdr:nvSpPr>
      <xdr:spPr>
        <a:xfrm>
          <a:off x="11506200" y="22202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106</xdr:row>
      <xdr:rowOff>161925</xdr:rowOff>
    </xdr:from>
    <xdr:to>
      <xdr:col>12</xdr:col>
      <xdr:colOff>19050</xdr:colOff>
      <xdr:row>106</xdr:row>
      <xdr:rowOff>161925</xdr:rowOff>
    </xdr:to>
    <xdr:sp>
      <xdr:nvSpPr>
        <xdr:cNvPr id="110" name="Line 62"/>
        <xdr:cNvSpPr>
          <a:spLocks/>
        </xdr:cNvSpPr>
      </xdr:nvSpPr>
      <xdr:spPr>
        <a:xfrm>
          <a:off x="11506200" y="22479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107</xdr:row>
      <xdr:rowOff>104775</xdr:rowOff>
    </xdr:from>
    <xdr:to>
      <xdr:col>15</xdr:col>
      <xdr:colOff>38100</xdr:colOff>
      <xdr:row>107</xdr:row>
      <xdr:rowOff>104775</xdr:rowOff>
    </xdr:to>
    <xdr:sp>
      <xdr:nvSpPr>
        <xdr:cNvPr id="111" name="Line 62"/>
        <xdr:cNvSpPr>
          <a:spLocks/>
        </xdr:cNvSpPr>
      </xdr:nvSpPr>
      <xdr:spPr>
        <a:xfrm>
          <a:off x="11506200" y="226695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108</xdr:row>
      <xdr:rowOff>114300</xdr:rowOff>
    </xdr:from>
    <xdr:to>
      <xdr:col>12</xdr:col>
      <xdr:colOff>0</xdr:colOff>
      <xdr:row>108</xdr:row>
      <xdr:rowOff>114300</xdr:rowOff>
    </xdr:to>
    <xdr:sp>
      <xdr:nvSpPr>
        <xdr:cNvPr id="112" name="Line 62"/>
        <xdr:cNvSpPr>
          <a:spLocks/>
        </xdr:cNvSpPr>
      </xdr:nvSpPr>
      <xdr:spPr>
        <a:xfrm>
          <a:off x="11506200" y="229266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109</xdr:row>
      <xdr:rowOff>161925</xdr:rowOff>
    </xdr:from>
    <xdr:to>
      <xdr:col>12</xdr:col>
      <xdr:colOff>19050</xdr:colOff>
      <xdr:row>109</xdr:row>
      <xdr:rowOff>161925</xdr:rowOff>
    </xdr:to>
    <xdr:sp>
      <xdr:nvSpPr>
        <xdr:cNvPr id="113" name="Line 62"/>
        <xdr:cNvSpPr>
          <a:spLocks/>
        </xdr:cNvSpPr>
      </xdr:nvSpPr>
      <xdr:spPr>
        <a:xfrm>
          <a:off x="11506200" y="23221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110</xdr:row>
      <xdr:rowOff>161925</xdr:rowOff>
    </xdr:from>
    <xdr:to>
      <xdr:col>12</xdr:col>
      <xdr:colOff>0</xdr:colOff>
      <xdr:row>110</xdr:row>
      <xdr:rowOff>161925</xdr:rowOff>
    </xdr:to>
    <xdr:sp>
      <xdr:nvSpPr>
        <xdr:cNvPr id="114" name="Line 62"/>
        <xdr:cNvSpPr>
          <a:spLocks/>
        </xdr:cNvSpPr>
      </xdr:nvSpPr>
      <xdr:spPr>
        <a:xfrm>
          <a:off x="11506200" y="23469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111</xdr:row>
      <xdr:rowOff>161925</xdr:rowOff>
    </xdr:from>
    <xdr:to>
      <xdr:col>12</xdr:col>
      <xdr:colOff>9525</xdr:colOff>
      <xdr:row>111</xdr:row>
      <xdr:rowOff>161925</xdr:rowOff>
    </xdr:to>
    <xdr:sp>
      <xdr:nvSpPr>
        <xdr:cNvPr id="115" name="Line 62"/>
        <xdr:cNvSpPr>
          <a:spLocks/>
        </xdr:cNvSpPr>
      </xdr:nvSpPr>
      <xdr:spPr>
        <a:xfrm>
          <a:off x="11506200" y="237172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371475</xdr:colOff>
      <xdr:row>186</xdr:row>
      <xdr:rowOff>133350</xdr:rowOff>
    </xdr:from>
    <xdr:to>
      <xdr:col>13</xdr:col>
      <xdr:colOff>9525</xdr:colOff>
      <xdr:row>186</xdr:row>
      <xdr:rowOff>133350</xdr:rowOff>
    </xdr:to>
    <xdr:sp>
      <xdr:nvSpPr>
        <xdr:cNvPr id="116" name="Line 62"/>
        <xdr:cNvSpPr>
          <a:spLocks/>
        </xdr:cNvSpPr>
      </xdr:nvSpPr>
      <xdr:spPr>
        <a:xfrm flipV="1">
          <a:off x="11506200" y="347567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187</xdr:row>
      <xdr:rowOff>142875</xdr:rowOff>
    </xdr:from>
    <xdr:to>
      <xdr:col>14</xdr:col>
      <xdr:colOff>304800</xdr:colOff>
      <xdr:row>187</xdr:row>
      <xdr:rowOff>142875</xdr:rowOff>
    </xdr:to>
    <xdr:sp>
      <xdr:nvSpPr>
        <xdr:cNvPr id="117" name="Line 62"/>
        <xdr:cNvSpPr>
          <a:spLocks/>
        </xdr:cNvSpPr>
      </xdr:nvSpPr>
      <xdr:spPr>
        <a:xfrm flipV="1">
          <a:off x="11506200" y="350043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371475</xdr:colOff>
      <xdr:row>188</xdr:row>
      <xdr:rowOff>123825</xdr:rowOff>
    </xdr:from>
    <xdr:to>
      <xdr:col>13</xdr:col>
      <xdr:colOff>9525</xdr:colOff>
      <xdr:row>188</xdr:row>
      <xdr:rowOff>123825</xdr:rowOff>
    </xdr:to>
    <xdr:sp>
      <xdr:nvSpPr>
        <xdr:cNvPr id="118" name="Line 62"/>
        <xdr:cNvSpPr>
          <a:spLocks/>
        </xdr:cNvSpPr>
      </xdr:nvSpPr>
      <xdr:spPr>
        <a:xfrm flipV="1">
          <a:off x="11506200" y="352425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189</xdr:row>
      <xdr:rowOff>133350</xdr:rowOff>
    </xdr:from>
    <xdr:to>
      <xdr:col>15</xdr:col>
      <xdr:colOff>28575</xdr:colOff>
      <xdr:row>189</xdr:row>
      <xdr:rowOff>133350</xdr:rowOff>
    </xdr:to>
    <xdr:sp>
      <xdr:nvSpPr>
        <xdr:cNvPr id="119" name="Line 62"/>
        <xdr:cNvSpPr>
          <a:spLocks/>
        </xdr:cNvSpPr>
      </xdr:nvSpPr>
      <xdr:spPr>
        <a:xfrm flipV="1">
          <a:off x="11506200" y="35490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242</xdr:row>
      <xdr:rowOff>133350</xdr:rowOff>
    </xdr:from>
    <xdr:to>
      <xdr:col>14</xdr:col>
      <xdr:colOff>371475</xdr:colOff>
      <xdr:row>242</xdr:row>
      <xdr:rowOff>133350</xdr:rowOff>
    </xdr:to>
    <xdr:sp>
      <xdr:nvSpPr>
        <xdr:cNvPr id="120" name="Line 269"/>
        <xdr:cNvSpPr>
          <a:spLocks/>
        </xdr:cNvSpPr>
      </xdr:nvSpPr>
      <xdr:spPr>
        <a:xfrm>
          <a:off x="11506200" y="42138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244</xdr:row>
      <xdr:rowOff>171450</xdr:rowOff>
    </xdr:from>
    <xdr:to>
      <xdr:col>13</xdr:col>
      <xdr:colOff>200025</xdr:colOff>
      <xdr:row>244</xdr:row>
      <xdr:rowOff>171450</xdr:rowOff>
    </xdr:to>
    <xdr:sp>
      <xdr:nvSpPr>
        <xdr:cNvPr id="121" name="Line 269"/>
        <xdr:cNvSpPr>
          <a:spLocks/>
        </xdr:cNvSpPr>
      </xdr:nvSpPr>
      <xdr:spPr>
        <a:xfrm>
          <a:off x="11506200" y="42652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247</xdr:row>
      <xdr:rowOff>152400</xdr:rowOff>
    </xdr:from>
    <xdr:to>
      <xdr:col>14</xdr:col>
      <xdr:colOff>619125</xdr:colOff>
      <xdr:row>247</xdr:row>
      <xdr:rowOff>152400</xdr:rowOff>
    </xdr:to>
    <xdr:sp>
      <xdr:nvSpPr>
        <xdr:cNvPr id="122" name="Line 269"/>
        <xdr:cNvSpPr>
          <a:spLocks/>
        </xdr:cNvSpPr>
      </xdr:nvSpPr>
      <xdr:spPr>
        <a:xfrm>
          <a:off x="11506200" y="43348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251</xdr:row>
      <xdr:rowOff>114300</xdr:rowOff>
    </xdr:from>
    <xdr:to>
      <xdr:col>14</xdr:col>
      <xdr:colOff>628650</xdr:colOff>
      <xdr:row>251</xdr:row>
      <xdr:rowOff>123825</xdr:rowOff>
    </xdr:to>
    <xdr:sp>
      <xdr:nvSpPr>
        <xdr:cNvPr id="123" name="Line 269"/>
        <xdr:cNvSpPr>
          <a:spLocks/>
        </xdr:cNvSpPr>
      </xdr:nvSpPr>
      <xdr:spPr>
        <a:xfrm>
          <a:off x="11506200" y="44262675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271</xdr:row>
      <xdr:rowOff>123825</xdr:rowOff>
    </xdr:from>
    <xdr:to>
      <xdr:col>14</xdr:col>
      <xdr:colOff>628650</xdr:colOff>
      <xdr:row>271</xdr:row>
      <xdr:rowOff>123825</xdr:rowOff>
    </xdr:to>
    <xdr:sp>
      <xdr:nvSpPr>
        <xdr:cNvPr id="124" name="Line 268"/>
        <xdr:cNvSpPr>
          <a:spLocks/>
        </xdr:cNvSpPr>
      </xdr:nvSpPr>
      <xdr:spPr>
        <a:xfrm>
          <a:off x="11506200" y="46824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286</xdr:row>
      <xdr:rowOff>114300</xdr:rowOff>
    </xdr:from>
    <xdr:to>
      <xdr:col>14</xdr:col>
      <xdr:colOff>142875</xdr:colOff>
      <xdr:row>286</xdr:row>
      <xdr:rowOff>114300</xdr:rowOff>
    </xdr:to>
    <xdr:sp>
      <xdr:nvSpPr>
        <xdr:cNvPr id="125" name="Line 268"/>
        <xdr:cNvSpPr>
          <a:spLocks/>
        </xdr:cNvSpPr>
      </xdr:nvSpPr>
      <xdr:spPr>
        <a:xfrm>
          <a:off x="11506200" y="50253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288</xdr:row>
      <xdr:rowOff>114300</xdr:rowOff>
    </xdr:from>
    <xdr:to>
      <xdr:col>14</xdr:col>
      <xdr:colOff>142875</xdr:colOff>
      <xdr:row>288</xdr:row>
      <xdr:rowOff>114300</xdr:rowOff>
    </xdr:to>
    <xdr:sp>
      <xdr:nvSpPr>
        <xdr:cNvPr id="126" name="Line 268"/>
        <xdr:cNvSpPr>
          <a:spLocks/>
        </xdr:cNvSpPr>
      </xdr:nvSpPr>
      <xdr:spPr>
        <a:xfrm>
          <a:off x="11506200" y="50749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292</xdr:row>
      <xdr:rowOff>114300</xdr:rowOff>
    </xdr:from>
    <xdr:to>
      <xdr:col>14</xdr:col>
      <xdr:colOff>142875</xdr:colOff>
      <xdr:row>292</xdr:row>
      <xdr:rowOff>114300</xdr:rowOff>
    </xdr:to>
    <xdr:sp>
      <xdr:nvSpPr>
        <xdr:cNvPr id="127" name="Line 268"/>
        <xdr:cNvSpPr>
          <a:spLocks/>
        </xdr:cNvSpPr>
      </xdr:nvSpPr>
      <xdr:spPr>
        <a:xfrm>
          <a:off x="11506200" y="51663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8</xdr:row>
      <xdr:rowOff>123825</xdr:rowOff>
    </xdr:from>
    <xdr:to>
      <xdr:col>13</xdr:col>
      <xdr:colOff>257175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>
          <a:off x="10506075" y="2105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26</xdr:row>
      <xdr:rowOff>123825</xdr:rowOff>
    </xdr:from>
    <xdr:to>
      <xdr:col>13</xdr:col>
      <xdr:colOff>257175</xdr:colOff>
      <xdr:row>26</xdr:row>
      <xdr:rowOff>123825</xdr:rowOff>
    </xdr:to>
    <xdr:sp>
      <xdr:nvSpPr>
        <xdr:cNvPr id="2" name="Line 8"/>
        <xdr:cNvSpPr>
          <a:spLocks/>
        </xdr:cNvSpPr>
      </xdr:nvSpPr>
      <xdr:spPr>
        <a:xfrm>
          <a:off x="10506075" y="5410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476250</xdr:colOff>
      <xdr:row>35</xdr:row>
      <xdr:rowOff>133350</xdr:rowOff>
    </xdr:from>
    <xdr:to>
      <xdr:col>13</xdr:col>
      <xdr:colOff>276225</xdr:colOff>
      <xdr:row>35</xdr:row>
      <xdr:rowOff>133350</xdr:rowOff>
    </xdr:to>
    <xdr:sp>
      <xdr:nvSpPr>
        <xdr:cNvPr id="3" name="Line 9"/>
        <xdr:cNvSpPr>
          <a:spLocks/>
        </xdr:cNvSpPr>
      </xdr:nvSpPr>
      <xdr:spPr>
        <a:xfrm>
          <a:off x="10506075" y="55435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466725</xdr:colOff>
      <xdr:row>54</xdr:row>
      <xdr:rowOff>123825</xdr:rowOff>
    </xdr:from>
    <xdr:to>
      <xdr:col>13</xdr:col>
      <xdr:colOff>266700</xdr:colOff>
      <xdr:row>54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10506075" y="9925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48</xdr:row>
      <xdr:rowOff>133350</xdr:rowOff>
    </xdr:from>
    <xdr:to>
      <xdr:col>12</xdr:col>
      <xdr:colOff>676275</xdr:colOff>
      <xdr:row>48</xdr:row>
      <xdr:rowOff>133350</xdr:rowOff>
    </xdr:to>
    <xdr:sp>
      <xdr:nvSpPr>
        <xdr:cNvPr id="5" name="Line 9"/>
        <xdr:cNvSpPr>
          <a:spLocks/>
        </xdr:cNvSpPr>
      </xdr:nvSpPr>
      <xdr:spPr>
        <a:xfrm>
          <a:off x="10506075" y="8515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49</xdr:row>
      <xdr:rowOff>133350</xdr:rowOff>
    </xdr:from>
    <xdr:to>
      <xdr:col>14</xdr:col>
      <xdr:colOff>0</xdr:colOff>
      <xdr:row>49</xdr:row>
      <xdr:rowOff>133350</xdr:rowOff>
    </xdr:to>
    <xdr:sp>
      <xdr:nvSpPr>
        <xdr:cNvPr id="6" name="Line 9"/>
        <xdr:cNvSpPr>
          <a:spLocks/>
        </xdr:cNvSpPr>
      </xdr:nvSpPr>
      <xdr:spPr>
        <a:xfrm>
          <a:off x="10506075" y="8763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8</xdr:row>
      <xdr:rowOff>123825</xdr:rowOff>
    </xdr:from>
    <xdr:to>
      <xdr:col>12</xdr:col>
      <xdr:colOff>161925</xdr:colOff>
      <xdr:row>8</xdr:row>
      <xdr:rowOff>123825</xdr:rowOff>
    </xdr:to>
    <xdr:sp>
      <xdr:nvSpPr>
        <xdr:cNvPr id="1" name="Line 4"/>
        <xdr:cNvSpPr>
          <a:spLocks/>
        </xdr:cNvSpPr>
      </xdr:nvSpPr>
      <xdr:spPr>
        <a:xfrm>
          <a:off x="9867900" y="2105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123825</xdr:rowOff>
    </xdr:from>
    <xdr:to>
      <xdr:col>12</xdr:col>
      <xdr:colOff>161925</xdr:colOff>
      <xdr:row>17</xdr:row>
      <xdr:rowOff>123825</xdr:rowOff>
    </xdr:to>
    <xdr:sp>
      <xdr:nvSpPr>
        <xdr:cNvPr id="2" name="Line 5"/>
        <xdr:cNvSpPr>
          <a:spLocks/>
        </xdr:cNvSpPr>
      </xdr:nvSpPr>
      <xdr:spPr>
        <a:xfrm>
          <a:off x="9867900" y="30384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23</xdr:row>
      <xdr:rowOff>123825</xdr:rowOff>
    </xdr:from>
    <xdr:to>
      <xdr:col>12</xdr:col>
      <xdr:colOff>152400</xdr:colOff>
      <xdr:row>23</xdr:row>
      <xdr:rowOff>123825</xdr:rowOff>
    </xdr:to>
    <xdr:sp>
      <xdr:nvSpPr>
        <xdr:cNvPr id="3" name="Line 6"/>
        <xdr:cNvSpPr>
          <a:spLocks/>
        </xdr:cNvSpPr>
      </xdr:nvSpPr>
      <xdr:spPr>
        <a:xfrm>
          <a:off x="9867900" y="4448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46</xdr:row>
      <xdr:rowOff>123825</xdr:rowOff>
    </xdr:from>
    <xdr:to>
      <xdr:col>12</xdr:col>
      <xdr:colOff>142875</xdr:colOff>
      <xdr:row>46</xdr:row>
      <xdr:rowOff>123825</xdr:rowOff>
    </xdr:to>
    <xdr:sp>
      <xdr:nvSpPr>
        <xdr:cNvPr id="4" name="Line 7"/>
        <xdr:cNvSpPr>
          <a:spLocks/>
        </xdr:cNvSpPr>
      </xdr:nvSpPr>
      <xdr:spPr>
        <a:xfrm>
          <a:off x="9867900" y="7010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53</xdr:row>
      <xdr:rowOff>123825</xdr:rowOff>
    </xdr:from>
    <xdr:to>
      <xdr:col>12</xdr:col>
      <xdr:colOff>133350</xdr:colOff>
      <xdr:row>53</xdr:row>
      <xdr:rowOff>123825</xdr:rowOff>
    </xdr:to>
    <xdr:sp>
      <xdr:nvSpPr>
        <xdr:cNvPr id="5" name="Line 9"/>
        <xdr:cNvSpPr>
          <a:spLocks/>
        </xdr:cNvSpPr>
      </xdr:nvSpPr>
      <xdr:spPr>
        <a:xfrm>
          <a:off x="9867900" y="7620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123825</xdr:rowOff>
    </xdr:from>
    <xdr:to>
      <xdr:col>12</xdr:col>
      <xdr:colOff>133350</xdr:colOff>
      <xdr:row>62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9867900" y="79914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50</xdr:row>
      <xdr:rowOff>123825</xdr:rowOff>
    </xdr:from>
    <xdr:to>
      <xdr:col>12</xdr:col>
      <xdr:colOff>152400</xdr:colOff>
      <xdr:row>50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9867900" y="7258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70</xdr:row>
      <xdr:rowOff>142875</xdr:rowOff>
    </xdr:from>
    <xdr:to>
      <xdr:col>12</xdr:col>
      <xdr:colOff>171450</xdr:colOff>
      <xdr:row>70</xdr:row>
      <xdr:rowOff>142875</xdr:rowOff>
    </xdr:to>
    <xdr:sp>
      <xdr:nvSpPr>
        <xdr:cNvPr id="8" name="Line 5"/>
        <xdr:cNvSpPr>
          <a:spLocks/>
        </xdr:cNvSpPr>
      </xdr:nvSpPr>
      <xdr:spPr>
        <a:xfrm>
          <a:off x="9867900" y="79914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38</xdr:row>
      <xdr:rowOff>123825</xdr:rowOff>
    </xdr:from>
    <xdr:to>
      <xdr:col>12</xdr:col>
      <xdr:colOff>152400</xdr:colOff>
      <xdr:row>38</xdr:row>
      <xdr:rowOff>123825</xdr:rowOff>
    </xdr:to>
    <xdr:sp>
      <xdr:nvSpPr>
        <xdr:cNvPr id="9" name="Line 6"/>
        <xdr:cNvSpPr>
          <a:spLocks/>
        </xdr:cNvSpPr>
      </xdr:nvSpPr>
      <xdr:spPr>
        <a:xfrm>
          <a:off x="9867900" y="5610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123825</xdr:rowOff>
    </xdr:from>
    <xdr:to>
      <xdr:col>11</xdr:col>
      <xdr:colOff>9525</xdr:colOff>
      <xdr:row>40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9867900" y="5972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123825</xdr:rowOff>
    </xdr:from>
    <xdr:to>
      <xdr:col>10</xdr:col>
      <xdr:colOff>19050</xdr:colOff>
      <xdr:row>41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9867900" y="5972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8</xdr:row>
      <xdr:rowOff>152400</xdr:rowOff>
    </xdr:from>
    <xdr:to>
      <xdr:col>14</xdr:col>
      <xdr:colOff>85725</xdr:colOff>
      <xdr:row>8</xdr:row>
      <xdr:rowOff>152400</xdr:rowOff>
    </xdr:to>
    <xdr:sp>
      <xdr:nvSpPr>
        <xdr:cNvPr id="1" name="Line 6"/>
        <xdr:cNvSpPr>
          <a:spLocks/>
        </xdr:cNvSpPr>
      </xdr:nvSpPr>
      <xdr:spPr>
        <a:xfrm>
          <a:off x="12096750" y="2133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17</xdr:row>
      <xdr:rowOff>152400</xdr:rowOff>
    </xdr:from>
    <xdr:to>
      <xdr:col>14</xdr:col>
      <xdr:colOff>85725</xdr:colOff>
      <xdr:row>17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2096750" y="3057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152400</xdr:rowOff>
    </xdr:from>
    <xdr:to>
      <xdr:col>14</xdr:col>
      <xdr:colOff>85725</xdr:colOff>
      <xdr:row>20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12096750" y="3724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152400</xdr:rowOff>
    </xdr:from>
    <xdr:to>
      <xdr:col>14</xdr:col>
      <xdr:colOff>85725</xdr:colOff>
      <xdr:row>41</xdr:row>
      <xdr:rowOff>152400</xdr:rowOff>
    </xdr:to>
    <xdr:sp>
      <xdr:nvSpPr>
        <xdr:cNvPr id="4" name="Line 6"/>
        <xdr:cNvSpPr>
          <a:spLocks/>
        </xdr:cNvSpPr>
      </xdr:nvSpPr>
      <xdr:spPr>
        <a:xfrm>
          <a:off x="12096750" y="8867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152400</xdr:rowOff>
    </xdr:from>
    <xdr:to>
      <xdr:col>14</xdr:col>
      <xdr:colOff>85725</xdr:colOff>
      <xdr:row>51</xdr:row>
      <xdr:rowOff>152400</xdr:rowOff>
    </xdr:to>
    <xdr:sp>
      <xdr:nvSpPr>
        <xdr:cNvPr id="5" name="Line 6"/>
        <xdr:cNvSpPr>
          <a:spLocks/>
        </xdr:cNvSpPr>
      </xdr:nvSpPr>
      <xdr:spPr>
        <a:xfrm>
          <a:off x="12096750" y="11334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86</xdr:row>
      <xdr:rowOff>152400</xdr:rowOff>
    </xdr:from>
    <xdr:to>
      <xdr:col>14</xdr:col>
      <xdr:colOff>85725</xdr:colOff>
      <xdr:row>86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2096750" y="19840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94</xdr:row>
      <xdr:rowOff>152400</xdr:rowOff>
    </xdr:from>
    <xdr:to>
      <xdr:col>14</xdr:col>
      <xdr:colOff>85725</xdr:colOff>
      <xdr:row>94</xdr:row>
      <xdr:rowOff>152400</xdr:rowOff>
    </xdr:to>
    <xdr:sp>
      <xdr:nvSpPr>
        <xdr:cNvPr id="7" name="Line 6"/>
        <xdr:cNvSpPr>
          <a:spLocks/>
        </xdr:cNvSpPr>
      </xdr:nvSpPr>
      <xdr:spPr>
        <a:xfrm>
          <a:off x="12096750" y="21726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97</xdr:row>
      <xdr:rowOff>152400</xdr:rowOff>
    </xdr:from>
    <xdr:to>
      <xdr:col>14</xdr:col>
      <xdr:colOff>85725</xdr:colOff>
      <xdr:row>97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2096750" y="22364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101</xdr:row>
      <xdr:rowOff>152400</xdr:rowOff>
    </xdr:from>
    <xdr:to>
      <xdr:col>14</xdr:col>
      <xdr:colOff>85725</xdr:colOff>
      <xdr:row>101</xdr:row>
      <xdr:rowOff>152400</xdr:rowOff>
    </xdr:to>
    <xdr:sp>
      <xdr:nvSpPr>
        <xdr:cNvPr id="9" name="Line 6"/>
        <xdr:cNvSpPr>
          <a:spLocks/>
        </xdr:cNvSpPr>
      </xdr:nvSpPr>
      <xdr:spPr>
        <a:xfrm>
          <a:off x="12096750" y="23241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109</xdr:row>
      <xdr:rowOff>152400</xdr:rowOff>
    </xdr:from>
    <xdr:to>
      <xdr:col>14</xdr:col>
      <xdr:colOff>85725</xdr:colOff>
      <xdr:row>109</xdr:row>
      <xdr:rowOff>152400</xdr:rowOff>
    </xdr:to>
    <xdr:sp>
      <xdr:nvSpPr>
        <xdr:cNvPr id="10" name="Line 6"/>
        <xdr:cNvSpPr>
          <a:spLocks/>
        </xdr:cNvSpPr>
      </xdr:nvSpPr>
      <xdr:spPr>
        <a:xfrm>
          <a:off x="12096750" y="25117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119</xdr:row>
      <xdr:rowOff>152400</xdr:rowOff>
    </xdr:from>
    <xdr:to>
      <xdr:col>14</xdr:col>
      <xdr:colOff>85725</xdr:colOff>
      <xdr:row>119</xdr:row>
      <xdr:rowOff>152400</xdr:rowOff>
    </xdr:to>
    <xdr:sp>
      <xdr:nvSpPr>
        <xdr:cNvPr id="11" name="Line 6"/>
        <xdr:cNvSpPr>
          <a:spLocks/>
        </xdr:cNvSpPr>
      </xdr:nvSpPr>
      <xdr:spPr>
        <a:xfrm>
          <a:off x="12096750" y="262318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122</xdr:row>
      <xdr:rowOff>152400</xdr:rowOff>
    </xdr:from>
    <xdr:to>
      <xdr:col>14</xdr:col>
      <xdr:colOff>85725</xdr:colOff>
      <xdr:row>122</xdr:row>
      <xdr:rowOff>152400</xdr:rowOff>
    </xdr:to>
    <xdr:sp>
      <xdr:nvSpPr>
        <xdr:cNvPr id="12" name="Line 6"/>
        <xdr:cNvSpPr>
          <a:spLocks/>
        </xdr:cNvSpPr>
      </xdr:nvSpPr>
      <xdr:spPr>
        <a:xfrm>
          <a:off x="12096750" y="268319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148</xdr:row>
      <xdr:rowOff>152400</xdr:rowOff>
    </xdr:from>
    <xdr:to>
      <xdr:col>14</xdr:col>
      <xdr:colOff>85725</xdr:colOff>
      <xdr:row>148</xdr:row>
      <xdr:rowOff>152400</xdr:rowOff>
    </xdr:to>
    <xdr:sp>
      <xdr:nvSpPr>
        <xdr:cNvPr id="13" name="Line 6"/>
        <xdr:cNvSpPr>
          <a:spLocks/>
        </xdr:cNvSpPr>
      </xdr:nvSpPr>
      <xdr:spPr>
        <a:xfrm>
          <a:off x="12096750" y="329279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137</xdr:row>
      <xdr:rowOff>152400</xdr:rowOff>
    </xdr:from>
    <xdr:to>
      <xdr:col>14</xdr:col>
      <xdr:colOff>85725</xdr:colOff>
      <xdr:row>137</xdr:row>
      <xdr:rowOff>152400</xdr:rowOff>
    </xdr:to>
    <xdr:sp>
      <xdr:nvSpPr>
        <xdr:cNvPr id="14" name="Line 6"/>
        <xdr:cNvSpPr>
          <a:spLocks/>
        </xdr:cNvSpPr>
      </xdr:nvSpPr>
      <xdr:spPr>
        <a:xfrm>
          <a:off x="12096750" y="304323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140</xdr:row>
      <xdr:rowOff>152400</xdr:rowOff>
    </xdr:from>
    <xdr:to>
      <xdr:col>14</xdr:col>
      <xdr:colOff>85725</xdr:colOff>
      <xdr:row>140</xdr:row>
      <xdr:rowOff>152400</xdr:rowOff>
    </xdr:to>
    <xdr:sp>
      <xdr:nvSpPr>
        <xdr:cNvPr id="15" name="Line 6"/>
        <xdr:cNvSpPr>
          <a:spLocks/>
        </xdr:cNvSpPr>
      </xdr:nvSpPr>
      <xdr:spPr>
        <a:xfrm>
          <a:off x="12096750" y="31089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154</xdr:row>
      <xdr:rowOff>152400</xdr:rowOff>
    </xdr:from>
    <xdr:to>
      <xdr:col>14</xdr:col>
      <xdr:colOff>85725</xdr:colOff>
      <xdr:row>154</xdr:row>
      <xdr:rowOff>152400</xdr:rowOff>
    </xdr:to>
    <xdr:sp>
      <xdr:nvSpPr>
        <xdr:cNvPr id="16" name="Line 6"/>
        <xdr:cNvSpPr>
          <a:spLocks/>
        </xdr:cNvSpPr>
      </xdr:nvSpPr>
      <xdr:spPr>
        <a:xfrm>
          <a:off x="12096750" y="342804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8</xdr:row>
      <xdr:rowOff>152400</xdr:rowOff>
    </xdr:from>
    <xdr:to>
      <xdr:col>14</xdr:col>
      <xdr:colOff>85725</xdr:colOff>
      <xdr:row>8</xdr:row>
      <xdr:rowOff>152400</xdr:rowOff>
    </xdr:to>
    <xdr:sp>
      <xdr:nvSpPr>
        <xdr:cNvPr id="1" name="Line 6"/>
        <xdr:cNvSpPr>
          <a:spLocks/>
        </xdr:cNvSpPr>
      </xdr:nvSpPr>
      <xdr:spPr>
        <a:xfrm>
          <a:off x="11191875" y="2133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16</xdr:row>
      <xdr:rowOff>152400</xdr:rowOff>
    </xdr:from>
    <xdr:to>
      <xdr:col>14</xdr:col>
      <xdr:colOff>85725</xdr:colOff>
      <xdr:row>16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1191875" y="2800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90</xdr:row>
      <xdr:rowOff>152400</xdr:rowOff>
    </xdr:from>
    <xdr:to>
      <xdr:col>14</xdr:col>
      <xdr:colOff>85725</xdr:colOff>
      <xdr:row>90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11191875" y="190404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35</xdr:row>
      <xdr:rowOff>123825</xdr:rowOff>
    </xdr:from>
    <xdr:to>
      <xdr:col>14</xdr:col>
      <xdr:colOff>85725</xdr:colOff>
      <xdr:row>35</xdr:row>
      <xdr:rowOff>123825</xdr:rowOff>
    </xdr:to>
    <xdr:sp>
      <xdr:nvSpPr>
        <xdr:cNvPr id="4" name="Line 6"/>
        <xdr:cNvSpPr>
          <a:spLocks/>
        </xdr:cNvSpPr>
      </xdr:nvSpPr>
      <xdr:spPr>
        <a:xfrm>
          <a:off x="11191875" y="7343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47</xdr:row>
      <xdr:rowOff>152400</xdr:rowOff>
    </xdr:from>
    <xdr:to>
      <xdr:col>14</xdr:col>
      <xdr:colOff>85725</xdr:colOff>
      <xdr:row>47</xdr:row>
      <xdr:rowOff>152400</xdr:rowOff>
    </xdr:to>
    <xdr:sp>
      <xdr:nvSpPr>
        <xdr:cNvPr id="5" name="Line 6"/>
        <xdr:cNvSpPr>
          <a:spLocks/>
        </xdr:cNvSpPr>
      </xdr:nvSpPr>
      <xdr:spPr>
        <a:xfrm>
          <a:off x="11191875" y="10267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57</xdr:row>
      <xdr:rowOff>152400</xdr:rowOff>
    </xdr:from>
    <xdr:to>
      <xdr:col>14</xdr:col>
      <xdr:colOff>85725</xdr:colOff>
      <xdr:row>57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1191875" y="11410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60</xdr:row>
      <xdr:rowOff>152400</xdr:rowOff>
    </xdr:from>
    <xdr:to>
      <xdr:col>14</xdr:col>
      <xdr:colOff>85725</xdr:colOff>
      <xdr:row>60</xdr:row>
      <xdr:rowOff>152400</xdr:rowOff>
    </xdr:to>
    <xdr:sp>
      <xdr:nvSpPr>
        <xdr:cNvPr id="7" name="Line 6"/>
        <xdr:cNvSpPr>
          <a:spLocks/>
        </xdr:cNvSpPr>
      </xdr:nvSpPr>
      <xdr:spPr>
        <a:xfrm>
          <a:off x="11191875" y="12077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84</xdr:row>
      <xdr:rowOff>152400</xdr:rowOff>
    </xdr:from>
    <xdr:to>
      <xdr:col>14</xdr:col>
      <xdr:colOff>85725</xdr:colOff>
      <xdr:row>84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191875" y="176688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89</xdr:row>
      <xdr:rowOff>152400</xdr:rowOff>
    </xdr:from>
    <xdr:to>
      <xdr:col>14</xdr:col>
      <xdr:colOff>85725</xdr:colOff>
      <xdr:row>89</xdr:row>
      <xdr:rowOff>152400</xdr:rowOff>
    </xdr:to>
    <xdr:sp>
      <xdr:nvSpPr>
        <xdr:cNvPr id="9" name="Line 6"/>
        <xdr:cNvSpPr>
          <a:spLocks/>
        </xdr:cNvSpPr>
      </xdr:nvSpPr>
      <xdr:spPr>
        <a:xfrm>
          <a:off x="11191875" y="18802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76</xdr:row>
      <xdr:rowOff>152400</xdr:rowOff>
    </xdr:from>
    <xdr:to>
      <xdr:col>14</xdr:col>
      <xdr:colOff>85725</xdr:colOff>
      <xdr:row>76</xdr:row>
      <xdr:rowOff>152400</xdr:rowOff>
    </xdr:to>
    <xdr:sp>
      <xdr:nvSpPr>
        <xdr:cNvPr id="10" name="Line 6"/>
        <xdr:cNvSpPr>
          <a:spLocks/>
        </xdr:cNvSpPr>
      </xdr:nvSpPr>
      <xdr:spPr>
        <a:xfrm>
          <a:off x="11191875" y="15897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79</xdr:row>
      <xdr:rowOff>152400</xdr:rowOff>
    </xdr:from>
    <xdr:to>
      <xdr:col>14</xdr:col>
      <xdr:colOff>85725</xdr:colOff>
      <xdr:row>79</xdr:row>
      <xdr:rowOff>152400</xdr:rowOff>
    </xdr:to>
    <xdr:sp>
      <xdr:nvSpPr>
        <xdr:cNvPr id="11" name="Line 6"/>
        <xdr:cNvSpPr>
          <a:spLocks/>
        </xdr:cNvSpPr>
      </xdr:nvSpPr>
      <xdr:spPr>
        <a:xfrm>
          <a:off x="11191875" y="16554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95</xdr:row>
      <xdr:rowOff>152400</xdr:rowOff>
    </xdr:from>
    <xdr:to>
      <xdr:col>14</xdr:col>
      <xdr:colOff>85725</xdr:colOff>
      <xdr:row>95</xdr:row>
      <xdr:rowOff>152400</xdr:rowOff>
    </xdr:to>
    <xdr:sp>
      <xdr:nvSpPr>
        <xdr:cNvPr id="12" name="Line 6"/>
        <xdr:cNvSpPr>
          <a:spLocks/>
        </xdr:cNvSpPr>
      </xdr:nvSpPr>
      <xdr:spPr>
        <a:xfrm>
          <a:off x="11191875" y="20173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M6" sqref="M6:N8"/>
    </sheetView>
  </sheetViews>
  <sheetFormatPr defaultColWidth="9.140625" defaultRowHeight="21.75"/>
  <cols>
    <col min="1" max="1" width="2.7109375" style="2" customWidth="1"/>
    <col min="2" max="2" width="2.8515625" style="2" customWidth="1"/>
    <col min="3" max="3" width="38.57421875" style="2" customWidth="1"/>
    <col min="4" max="4" width="7.57421875" style="2" customWidth="1"/>
    <col min="5" max="10" width="10.00390625" style="2" hidden="1" customWidth="1"/>
    <col min="11" max="11" width="10.140625" style="2" hidden="1" customWidth="1"/>
    <col min="12" max="12" width="10.00390625" style="2" hidden="1" customWidth="1"/>
    <col min="13" max="13" width="7.7109375" style="2" customWidth="1"/>
    <col min="14" max="14" width="7.421875" style="2" customWidth="1"/>
    <col min="15" max="16384" width="9.140625" style="2" customWidth="1"/>
  </cols>
  <sheetData>
    <row r="1" ht="18.75" customHeight="1">
      <c r="A1" s="713" t="s">
        <v>1346</v>
      </c>
    </row>
    <row r="2" ht="12.75" customHeight="1"/>
    <row r="3" s="1" customFormat="1" ht="19.5" customHeight="1">
      <c r="A3" s="1" t="s">
        <v>398</v>
      </c>
    </row>
    <row r="4" ht="13.5" customHeight="1"/>
    <row r="5" ht="21.75" customHeight="1">
      <c r="C5" s="1" t="s">
        <v>1347</v>
      </c>
    </row>
    <row r="6" spans="1:14" s="46" customFormat="1" ht="20.25" customHeight="1">
      <c r="A6" s="42"/>
      <c r="B6" s="43"/>
      <c r="C6" s="44"/>
      <c r="D6" s="45"/>
      <c r="E6" s="45" t="s">
        <v>582</v>
      </c>
      <c r="F6" s="45" t="s">
        <v>582</v>
      </c>
      <c r="G6" s="45" t="s">
        <v>582</v>
      </c>
      <c r="H6" s="45" t="s">
        <v>582</v>
      </c>
      <c r="I6" s="45" t="s">
        <v>582</v>
      </c>
      <c r="J6" s="45" t="s">
        <v>582</v>
      </c>
      <c r="K6" s="45" t="s">
        <v>582</v>
      </c>
      <c r="L6" s="45" t="s">
        <v>582</v>
      </c>
      <c r="M6" s="714" t="s">
        <v>682</v>
      </c>
      <c r="N6" s="714" t="s">
        <v>1348</v>
      </c>
    </row>
    <row r="7" spans="1:14" s="46" customFormat="1" ht="20.25" customHeight="1">
      <c r="A7" s="689" t="s">
        <v>398</v>
      </c>
      <c r="B7" s="689"/>
      <c r="C7" s="689"/>
      <c r="D7" s="47" t="s">
        <v>276</v>
      </c>
      <c r="E7" s="47" t="s">
        <v>584</v>
      </c>
      <c r="F7" s="47" t="s">
        <v>460</v>
      </c>
      <c r="G7" s="47" t="s">
        <v>389</v>
      </c>
      <c r="H7" s="47" t="s">
        <v>336</v>
      </c>
      <c r="I7" s="47" t="s">
        <v>640</v>
      </c>
      <c r="J7" s="47" t="s">
        <v>165</v>
      </c>
      <c r="K7" s="47" t="s">
        <v>108</v>
      </c>
      <c r="L7" s="47" t="s">
        <v>725</v>
      </c>
      <c r="M7" s="715"/>
      <c r="N7" s="715"/>
    </row>
    <row r="8" spans="1:14" s="46" customFormat="1" ht="20.25" customHeight="1">
      <c r="A8" s="49"/>
      <c r="B8" s="50"/>
      <c r="C8" s="51"/>
      <c r="D8" s="52"/>
      <c r="E8" s="52" t="s">
        <v>681</v>
      </c>
      <c r="F8" s="52" t="s">
        <v>681</v>
      </c>
      <c r="G8" s="52" t="s">
        <v>681</v>
      </c>
      <c r="H8" s="52" t="s">
        <v>681</v>
      </c>
      <c r="I8" s="52" t="s">
        <v>681</v>
      </c>
      <c r="J8" s="52" t="s">
        <v>681</v>
      </c>
      <c r="K8" s="52" t="s">
        <v>681</v>
      </c>
      <c r="L8" s="52" t="s">
        <v>681</v>
      </c>
      <c r="M8" s="716"/>
      <c r="N8" s="716"/>
    </row>
    <row r="9" spans="1:14" s="58" customFormat="1" ht="18.75">
      <c r="A9" s="53" t="s">
        <v>347</v>
      </c>
      <c r="B9" s="54"/>
      <c r="C9" s="55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58" customFormat="1" ht="18.75">
      <c r="A10" s="59"/>
      <c r="B10" s="32" t="s">
        <v>531</v>
      </c>
      <c r="C10" s="31"/>
      <c r="D10" s="60" t="s">
        <v>275</v>
      </c>
      <c r="E10" s="61" t="s">
        <v>624</v>
      </c>
      <c r="F10" s="61" t="s">
        <v>84</v>
      </c>
      <c r="G10" s="62" t="s">
        <v>358</v>
      </c>
      <c r="H10" s="62" t="s">
        <v>337</v>
      </c>
      <c r="I10" s="62" t="s">
        <v>472</v>
      </c>
      <c r="J10" s="62" t="s">
        <v>542</v>
      </c>
      <c r="K10" s="62" t="s">
        <v>472</v>
      </c>
      <c r="L10" s="62" t="s">
        <v>728</v>
      </c>
      <c r="M10" s="62">
        <f>SUM(M11)</f>
        <v>250</v>
      </c>
      <c r="N10" s="62"/>
    </row>
    <row r="11" spans="1:14" s="58" customFormat="1" ht="18.75">
      <c r="A11" s="59"/>
      <c r="B11" s="32"/>
      <c r="C11" s="31" t="s">
        <v>12</v>
      </c>
      <c r="D11" s="60" t="s">
        <v>275</v>
      </c>
      <c r="E11" s="61" t="s">
        <v>624</v>
      </c>
      <c r="F11" s="61" t="s">
        <v>84</v>
      </c>
      <c r="G11" s="62" t="s">
        <v>358</v>
      </c>
      <c r="H11" s="62" t="s">
        <v>337</v>
      </c>
      <c r="I11" s="62" t="s">
        <v>472</v>
      </c>
      <c r="J11" s="62" t="s">
        <v>542</v>
      </c>
      <c r="K11" s="62" t="s">
        <v>472</v>
      </c>
      <c r="L11" s="62" t="s">
        <v>728</v>
      </c>
      <c r="M11" s="62">
        <v>250</v>
      </c>
      <c r="N11" s="62"/>
    </row>
    <row r="12" spans="1:14" s="58" customFormat="1" ht="18.75" hidden="1">
      <c r="A12" s="59"/>
      <c r="B12" s="32"/>
      <c r="C12" s="63" t="s">
        <v>13</v>
      </c>
      <c r="D12" s="60" t="s">
        <v>275</v>
      </c>
      <c r="E12" s="61" t="s">
        <v>281</v>
      </c>
      <c r="F12" s="61" t="s">
        <v>623</v>
      </c>
      <c r="G12" s="62">
        <v>50</v>
      </c>
      <c r="H12" s="62">
        <v>60</v>
      </c>
      <c r="I12" s="62">
        <v>70</v>
      </c>
      <c r="J12" s="62">
        <v>80</v>
      </c>
      <c r="K12" s="62">
        <v>80</v>
      </c>
      <c r="L12" s="62">
        <v>80</v>
      </c>
      <c r="M12" s="62">
        <v>80</v>
      </c>
      <c r="N12" s="62"/>
    </row>
    <row r="13" spans="1:14" s="58" customFormat="1" ht="18.75">
      <c r="A13" s="59"/>
      <c r="B13" s="32" t="s">
        <v>44</v>
      </c>
      <c r="C13" s="31"/>
      <c r="D13" s="60" t="s">
        <v>275</v>
      </c>
      <c r="E13" s="62" t="s">
        <v>475</v>
      </c>
      <c r="F13" s="62" t="s">
        <v>600</v>
      </c>
      <c r="G13" s="62" t="s">
        <v>665</v>
      </c>
      <c r="H13" s="62" t="s">
        <v>710</v>
      </c>
      <c r="I13" s="62" t="s">
        <v>669</v>
      </c>
      <c r="J13" s="62" t="s">
        <v>539</v>
      </c>
      <c r="K13" s="62" t="s">
        <v>109</v>
      </c>
      <c r="L13" s="62" t="s">
        <v>736</v>
      </c>
      <c r="M13" s="62">
        <f>SUM(M14)</f>
        <v>340</v>
      </c>
      <c r="N13" s="62"/>
    </row>
    <row r="14" spans="1:14" s="58" customFormat="1" ht="18.75">
      <c r="A14" s="59"/>
      <c r="B14" s="32"/>
      <c r="C14" s="31" t="s">
        <v>12</v>
      </c>
      <c r="D14" s="60" t="s">
        <v>275</v>
      </c>
      <c r="E14" s="62" t="s">
        <v>475</v>
      </c>
      <c r="F14" s="62" t="s">
        <v>600</v>
      </c>
      <c r="G14" s="62" t="s">
        <v>665</v>
      </c>
      <c r="H14" s="62" t="s">
        <v>710</v>
      </c>
      <c r="I14" s="62" t="s">
        <v>669</v>
      </c>
      <c r="J14" s="62" t="s">
        <v>539</v>
      </c>
      <c r="K14" s="62" t="s">
        <v>109</v>
      </c>
      <c r="L14" s="62" t="s">
        <v>736</v>
      </c>
      <c r="M14" s="62">
        <v>340</v>
      </c>
      <c r="N14" s="62"/>
    </row>
    <row r="15" spans="1:14" s="58" customFormat="1" ht="18.75" hidden="1">
      <c r="A15" s="59"/>
      <c r="B15" s="32"/>
      <c r="C15" s="64" t="s">
        <v>13</v>
      </c>
      <c r="D15" s="60" t="s">
        <v>275</v>
      </c>
      <c r="E15" s="62" t="s">
        <v>466</v>
      </c>
      <c r="F15" s="62" t="s">
        <v>282</v>
      </c>
      <c r="G15" s="62">
        <v>160</v>
      </c>
      <c r="H15" s="62">
        <v>160</v>
      </c>
      <c r="I15" s="62">
        <v>160</v>
      </c>
      <c r="J15" s="62">
        <v>160</v>
      </c>
      <c r="K15" s="62">
        <v>160</v>
      </c>
      <c r="L15" s="62">
        <v>160</v>
      </c>
      <c r="M15" s="62">
        <v>160</v>
      </c>
      <c r="N15" s="62"/>
    </row>
    <row r="16" spans="1:14" s="58" customFormat="1" ht="18" customHeight="1">
      <c r="A16" s="59"/>
      <c r="B16" s="32" t="s">
        <v>532</v>
      </c>
      <c r="C16" s="31"/>
      <c r="D16" s="60" t="s">
        <v>275</v>
      </c>
      <c r="E16" s="61" t="s">
        <v>621</v>
      </c>
      <c r="F16" s="65" t="s">
        <v>601</v>
      </c>
      <c r="G16" s="65" t="s">
        <v>664</v>
      </c>
      <c r="H16" s="66" t="s">
        <v>402</v>
      </c>
      <c r="I16" s="66" t="s">
        <v>677</v>
      </c>
      <c r="J16" s="66" t="s">
        <v>543</v>
      </c>
      <c r="K16" s="66" t="s">
        <v>110</v>
      </c>
      <c r="L16" s="66" t="s">
        <v>737</v>
      </c>
      <c r="M16" s="65">
        <f>SUM(M17)</f>
        <v>1000</v>
      </c>
      <c r="N16" s="65"/>
    </row>
    <row r="17" spans="1:14" s="58" customFormat="1" ht="18" customHeight="1">
      <c r="A17" s="59"/>
      <c r="B17" s="32"/>
      <c r="C17" s="31" t="s">
        <v>12</v>
      </c>
      <c r="D17" s="60" t="s">
        <v>275</v>
      </c>
      <c r="E17" s="61" t="s">
        <v>621</v>
      </c>
      <c r="F17" s="65" t="s">
        <v>601</v>
      </c>
      <c r="G17" s="65" t="s">
        <v>664</v>
      </c>
      <c r="H17" s="66" t="s">
        <v>402</v>
      </c>
      <c r="I17" s="66" t="s">
        <v>677</v>
      </c>
      <c r="J17" s="66" t="s">
        <v>543</v>
      </c>
      <c r="K17" s="66" t="s">
        <v>110</v>
      </c>
      <c r="L17" s="66" t="s">
        <v>737</v>
      </c>
      <c r="M17" s="65">
        <v>1000</v>
      </c>
      <c r="N17" s="65"/>
    </row>
    <row r="18" spans="1:14" s="58" customFormat="1" ht="18.75" hidden="1">
      <c r="A18" s="59"/>
      <c r="B18" s="32"/>
      <c r="C18" s="64" t="s">
        <v>13</v>
      </c>
      <c r="D18" s="60" t="s">
        <v>275</v>
      </c>
      <c r="E18" s="61" t="s">
        <v>622</v>
      </c>
      <c r="F18" s="62" t="s">
        <v>602</v>
      </c>
      <c r="G18" s="65">
        <v>330</v>
      </c>
      <c r="H18" s="67">
        <v>350</v>
      </c>
      <c r="I18" s="65">
        <v>380</v>
      </c>
      <c r="J18" s="65">
        <v>400</v>
      </c>
      <c r="K18" s="65">
        <v>400</v>
      </c>
      <c r="L18" s="65">
        <v>400</v>
      </c>
      <c r="M18" s="65">
        <v>400</v>
      </c>
      <c r="N18" s="65"/>
    </row>
    <row r="19" spans="1:14" s="58" customFormat="1" ht="18.75">
      <c r="A19" s="59"/>
      <c r="B19" s="32" t="s">
        <v>585</v>
      </c>
      <c r="C19" s="64"/>
      <c r="D19" s="60" t="s">
        <v>589</v>
      </c>
      <c r="E19" s="61"/>
      <c r="F19" s="62"/>
      <c r="G19" s="65"/>
      <c r="H19" s="67" t="s">
        <v>458</v>
      </c>
      <c r="I19" s="65" t="s">
        <v>458</v>
      </c>
      <c r="J19" s="65" t="s">
        <v>168</v>
      </c>
      <c r="K19" s="65" t="s">
        <v>190</v>
      </c>
      <c r="L19" s="65" t="s">
        <v>190</v>
      </c>
      <c r="M19" s="303">
        <v>5</v>
      </c>
      <c r="N19" s="65"/>
    </row>
    <row r="20" spans="1:14" s="58" customFormat="1" ht="18.75" hidden="1">
      <c r="A20" s="59"/>
      <c r="B20" s="32" t="s">
        <v>586</v>
      </c>
      <c r="C20" s="64"/>
      <c r="D20" s="60" t="s">
        <v>589</v>
      </c>
      <c r="E20" s="61"/>
      <c r="F20" s="62"/>
      <c r="G20" s="65"/>
      <c r="H20" s="67" t="s">
        <v>458</v>
      </c>
      <c r="I20" s="65" t="s">
        <v>458</v>
      </c>
      <c r="J20" s="65"/>
      <c r="K20" s="65"/>
      <c r="L20" s="65"/>
      <c r="M20" s="303"/>
      <c r="N20" s="65"/>
    </row>
    <row r="21" spans="1:14" s="58" customFormat="1" ht="18.75">
      <c r="A21" s="59"/>
      <c r="B21" s="32" t="s">
        <v>587</v>
      </c>
      <c r="C21" s="64"/>
      <c r="D21" s="60" t="s">
        <v>589</v>
      </c>
      <c r="E21" s="61"/>
      <c r="F21" s="62"/>
      <c r="G21" s="65"/>
      <c r="H21" s="67" t="s">
        <v>458</v>
      </c>
      <c r="I21" s="65" t="s">
        <v>458</v>
      </c>
      <c r="J21" s="65" t="s">
        <v>169</v>
      </c>
      <c r="K21" s="65" t="s">
        <v>235</v>
      </c>
      <c r="L21" s="65" t="s">
        <v>815</v>
      </c>
      <c r="M21" s="303">
        <v>20</v>
      </c>
      <c r="N21" s="65"/>
    </row>
    <row r="22" spans="1:14" s="58" customFormat="1" ht="18.75">
      <c r="A22" s="59"/>
      <c r="B22" s="32" t="s">
        <v>588</v>
      </c>
      <c r="C22" s="64"/>
      <c r="D22" s="60" t="s">
        <v>589</v>
      </c>
      <c r="E22" s="61"/>
      <c r="F22" s="62"/>
      <c r="G22" s="65"/>
      <c r="H22" s="67" t="s">
        <v>458</v>
      </c>
      <c r="I22" s="65" t="s">
        <v>458</v>
      </c>
      <c r="J22" s="65" t="s">
        <v>170</v>
      </c>
      <c r="K22" s="65" t="s">
        <v>170</v>
      </c>
      <c r="L22" s="65" t="s">
        <v>191</v>
      </c>
      <c r="M22" s="303">
        <v>5</v>
      </c>
      <c r="N22" s="65"/>
    </row>
    <row r="23" spans="1:14" s="76" customFormat="1" ht="18.75" hidden="1">
      <c r="A23" s="70"/>
      <c r="B23" s="71" t="s">
        <v>369</v>
      </c>
      <c r="C23" s="72"/>
      <c r="D23" s="73" t="s">
        <v>275</v>
      </c>
      <c r="E23" s="74" t="s">
        <v>656</v>
      </c>
      <c r="F23" s="75" t="s">
        <v>152</v>
      </c>
      <c r="G23" s="75" t="s">
        <v>90</v>
      </c>
      <c r="H23" s="75" t="s">
        <v>715</v>
      </c>
      <c r="I23" s="75">
        <v>20</v>
      </c>
      <c r="J23" s="75">
        <v>20</v>
      </c>
      <c r="K23" s="75">
        <v>20</v>
      </c>
      <c r="L23" s="75">
        <v>20</v>
      </c>
      <c r="M23" s="75">
        <v>20</v>
      </c>
      <c r="N23" s="75"/>
    </row>
    <row r="24" spans="1:14" s="76" customFormat="1" ht="18.75" hidden="1">
      <c r="A24" s="70"/>
      <c r="B24" s="71" t="s">
        <v>370</v>
      </c>
      <c r="C24" s="72"/>
      <c r="D24" s="73"/>
      <c r="E24" s="75"/>
      <c r="F24" s="74" t="s">
        <v>153</v>
      </c>
      <c r="G24" s="75"/>
      <c r="H24" s="75"/>
      <c r="I24" s="75"/>
      <c r="J24" s="75"/>
      <c r="K24" s="75"/>
      <c r="L24" s="75"/>
      <c r="M24" s="75"/>
      <c r="N24" s="75"/>
    </row>
    <row r="25" spans="1:14" s="77" customFormat="1" ht="18.75" hidden="1">
      <c r="A25" s="70"/>
      <c r="B25" s="71" t="s">
        <v>371</v>
      </c>
      <c r="C25" s="72"/>
      <c r="D25" s="73"/>
      <c r="E25" s="75"/>
      <c r="F25" s="75" t="s">
        <v>154</v>
      </c>
      <c r="G25" s="75"/>
      <c r="H25" s="75"/>
      <c r="I25" s="75"/>
      <c r="J25" s="75"/>
      <c r="K25" s="75"/>
      <c r="L25" s="75"/>
      <c r="M25" s="75"/>
      <c r="N25" s="75"/>
    </row>
    <row r="26" spans="1:14" s="77" customFormat="1" ht="18.75" hidden="1">
      <c r="A26" s="70"/>
      <c r="B26" s="71" t="s">
        <v>533</v>
      </c>
      <c r="C26" s="72"/>
      <c r="D26" s="73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s="78" customFormat="1" ht="18.75">
      <c r="A27" s="79" t="s">
        <v>348</v>
      </c>
      <c r="B27" s="32"/>
      <c r="C27" s="31"/>
      <c r="D27" s="60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s="78" customFormat="1" ht="18.75">
      <c r="A28" s="59"/>
      <c r="B28" s="32" t="s">
        <v>510</v>
      </c>
      <c r="C28" s="31"/>
      <c r="D28" s="60" t="s">
        <v>327</v>
      </c>
      <c r="E28" s="61" t="s">
        <v>604</v>
      </c>
      <c r="F28" s="82" t="s">
        <v>311</v>
      </c>
      <c r="G28" s="82" t="s">
        <v>311</v>
      </c>
      <c r="H28" s="82" t="s">
        <v>311</v>
      </c>
      <c r="I28" s="82" t="s">
        <v>311</v>
      </c>
      <c r="J28" s="82" t="s">
        <v>311</v>
      </c>
      <c r="K28" s="82" t="s">
        <v>311</v>
      </c>
      <c r="L28" s="82" t="s">
        <v>311</v>
      </c>
      <c r="M28" s="82" t="s">
        <v>308</v>
      </c>
      <c r="N28" s="82"/>
    </row>
    <row r="29" spans="1:14" s="78" customFormat="1" ht="18.75">
      <c r="A29" s="59"/>
      <c r="B29" s="32" t="s">
        <v>509</v>
      </c>
      <c r="C29" s="31"/>
      <c r="D29" s="60" t="s">
        <v>328</v>
      </c>
      <c r="E29" s="62"/>
      <c r="F29" s="61" t="s">
        <v>312</v>
      </c>
      <c r="G29" s="61" t="s">
        <v>313</v>
      </c>
      <c r="H29" s="61" t="s">
        <v>713</v>
      </c>
      <c r="I29" s="82" t="s">
        <v>545</v>
      </c>
      <c r="J29" s="82" t="s">
        <v>171</v>
      </c>
      <c r="K29" s="82" t="s">
        <v>230</v>
      </c>
      <c r="L29" s="82" t="s">
        <v>755</v>
      </c>
      <c r="M29" s="82"/>
      <c r="N29" s="82"/>
    </row>
    <row r="30" spans="1:14" s="78" customFormat="1" ht="18.75">
      <c r="A30" s="59"/>
      <c r="B30" s="32" t="s">
        <v>333</v>
      </c>
      <c r="C30" s="31"/>
      <c r="D30" s="60" t="s">
        <v>683</v>
      </c>
      <c r="E30" s="61" t="s">
        <v>569</v>
      </c>
      <c r="F30" s="62" t="s">
        <v>419</v>
      </c>
      <c r="G30" s="62" t="s">
        <v>712</v>
      </c>
      <c r="H30" s="62" t="s">
        <v>711</v>
      </c>
      <c r="I30" s="62" t="s">
        <v>94</v>
      </c>
      <c r="J30" s="62" t="s">
        <v>172</v>
      </c>
      <c r="K30" s="62" t="s">
        <v>124</v>
      </c>
      <c r="L30" s="62" t="s">
        <v>756</v>
      </c>
      <c r="M30" s="62" t="s">
        <v>864</v>
      </c>
      <c r="N30" s="62"/>
    </row>
    <row r="31" spans="1:14" s="78" customFormat="1" ht="18.75">
      <c r="A31" s="59"/>
      <c r="B31" s="32" t="s">
        <v>863</v>
      </c>
      <c r="C31" s="31"/>
      <c r="D31" s="60"/>
      <c r="E31" s="62"/>
      <c r="F31" s="61"/>
      <c r="G31" s="62"/>
      <c r="H31" s="62"/>
      <c r="I31" s="62"/>
      <c r="J31" s="62"/>
      <c r="K31" s="62"/>
      <c r="L31" s="62"/>
      <c r="M31" s="62"/>
      <c r="N31" s="62"/>
    </row>
    <row r="32" spans="1:14" s="78" customFormat="1" ht="18.75">
      <c r="A32" s="59"/>
      <c r="B32" s="32" t="s">
        <v>726</v>
      </c>
      <c r="C32" s="31"/>
      <c r="D32" s="60" t="s">
        <v>683</v>
      </c>
      <c r="E32" s="62"/>
      <c r="F32" s="61"/>
      <c r="G32" s="62"/>
      <c r="H32" s="60" t="s">
        <v>47</v>
      </c>
      <c r="I32" s="60" t="s">
        <v>48</v>
      </c>
      <c r="J32" s="60" t="s">
        <v>173</v>
      </c>
      <c r="K32" s="60" t="s">
        <v>173</v>
      </c>
      <c r="L32" s="60" t="s">
        <v>173</v>
      </c>
      <c r="M32" s="60"/>
      <c r="N32" s="60"/>
    </row>
    <row r="33" spans="1:14" s="78" customFormat="1" ht="18.75">
      <c r="A33" s="59"/>
      <c r="B33" s="32"/>
      <c r="C33" s="31" t="s">
        <v>865</v>
      </c>
      <c r="D33" s="60"/>
      <c r="E33" s="62"/>
      <c r="F33" s="61"/>
      <c r="G33" s="62"/>
      <c r="H33" s="62"/>
      <c r="I33" s="62"/>
      <c r="J33" s="62"/>
      <c r="K33" s="62"/>
      <c r="L33" s="62"/>
      <c r="M33" s="62"/>
      <c r="N33" s="62"/>
    </row>
    <row r="34" spans="1:14" s="78" customFormat="1" ht="18.75" hidden="1">
      <c r="A34" s="59"/>
      <c r="B34" s="83" t="s">
        <v>590</v>
      </c>
      <c r="C34" s="84"/>
      <c r="D34" s="60" t="s">
        <v>473</v>
      </c>
      <c r="E34" s="62"/>
      <c r="F34" s="62"/>
      <c r="G34" s="62"/>
      <c r="H34" s="91" t="s">
        <v>435</v>
      </c>
      <c r="I34" s="91" t="s">
        <v>92</v>
      </c>
      <c r="J34" s="91" t="s">
        <v>435</v>
      </c>
      <c r="K34" s="91" t="s">
        <v>435</v>
      </c>
      <c r="L34" s="91" t="s">
        <v>435</v>
      </c>
      <c r="M34" s="91"/>
      <c r="N34" s="91"/>
    </row>
    <row r="35" spans="1:14" s="78" customFormat="1" ht="18.75" hidden="1">
      <c r="A35" s="59"/>
      <c r="B35" s="83" t="s">
        <v>46</v>
      </c>
      <c r="C35" s="84"/>
      <c r="D35" s="60"/>
      <c r="E35" s="62"/>
      <c r="F35" s="62"/>
      <c r="G35" s="62"/>
      <c r="H35" s="62"/>
      <c r="I35" s="62"/>
      <c r="J35" s="62"/>
      <c r="K35" s="62"/>
      <c r="L35" s="62"/>
      <c r="M35" s="349"/>
      <c r="N35" s="349"/>
    </row>
    <row r="36" spans="1:14" s="78" customFormat="1" ht="18.75">
      <c r="A36" s="59"/>
      <c r="B36" s="32" t="s">
        <v>727</v>
      </c>
      <c r="C36" s="31"/>
      <c r="D36" s="60" t="s">
        <v>683</v>
      </c>
      <c r="E36" s="61" t="s">
        <v>657</v>
      </c>
      <c r="F36" s="62" t="s">
        <v>416</v>
      </c>
      <c r="G36" s="62" t="s">
        <v>103</v>
      </c>
      <c r="H36" s="62" t="s">
        <v>436</v>
      </c>
      <c r="I36" s="62" t="s">
        <v>535</v>
      </c>
      <c r="J36" s="62" t="s">
        <v>179</v>
      </c>
      <c r="K36" s="62" t="s">
        <v>228</v>
      </c>
      <c r="L36" s="62" t="s">
        <v>757</v>
      </c>
      <c r="M36" s="62">
        <v>85</v>
      </c>
      <c r="N36" s="62"/>
    </row>
    <row r="37" spans="1:14" s="78" customFormat="1" ht="18.75">
      <c r="A37" s="59"/>
      <c r="B37" s="32" t="s">
        <v>1044</v>
      </c>
      <c r="C37" s="31"/>
      <c r="D37" s="60"/>
      <c r="E37" s="62"/>
      <c r="F37" s="61"/>
      <c r="G37" s="62"/>
      <c r="H37" s="62"/>
      <c r="I37" s="62"/>
      <c r="J37" s="62"/>
      <c r="K37" s="62"/>
      <c r="L37" s="62"/>
      <c r="M37" s="62"/>
      <c r="N37" s="62"/>
    </row>
    <row r="38" spans="1:14" s="390" customFormat="1" ht="18.75" hidden="1">
      <c r="A38" s="314"/>
      <c r="B38" s="315" t="s">
        <v>759</v>
      </c>
      <c r="C38" s="316"/>
      <c r="D38" s="333" t="s">
        <v>683</v>
      </c>
      <c r="E38" s="370" t="s">
        <v>658</v>
      </c>
      <c r="F38" s="392" t="s">
        <v>417</v>
      </c>
      <c r="G38" s="392" t="s">
        <v>524</v>
      </c>
      <c r="H38" s="392" t="s">
        <v>437</v>
      </c>
      <c r="I38" s="392" t="s">
        <v>536</v>
      </c>
      <c r="J38" s="392" t="s">
        <v>524</v>
      </c>
      <c r="K38" s="392" t="s">
        <v>143</v>
      </c>
      <c r="L38" s="392" t="s">
        <v>758</v>
      </c>
      <c r="M38" s="392"/>
      <c r="N38" s="392"/>
    </row>
    <row r="39" spans="1:14" s="390" customFormat="1" ht="18.75" hidden="1">
      <c r="A39" s="314"/>
      <c r="B39" s="315" t="s">
        <v>1043</v>
      </c>
      <c r="C39" s="316"/>
      <c r="D39" s="333"/>
      <c r="E39" s="392"/>
      <c r="F39" s="370"/>
      <c r="G39" s="392"/>
      <c r="H39" s="392"/>
      <c r="I39" s="392"/>
      <c r="J39" s="392"/>
      <c r="K39" s="392"/>
      <c r="L39" s="392"/>
      <c r="M39" s="392"/>
      <c r="N39" s="392"/>
    </row>
    <row r="40" spans="1:14" s="78" customFormat="1" ht="18.75">
      <c r="A40" s="59"/>
      <c r="B40" s="32" t="s">
        <v>760</v>
      </c>
      <c r="C40" s="31"/>
      <c r="D40" s="60" t="s">
        <v>683</v>
      </c>
      <c r="E40" s="61" t="s">
        <v>659</v>
      </c>
      <c r="F40" s="62" t="s">
        <v>418</v>
      </c>
      <c r="G40" s="62" t="s">
        <v>555</v>
      </c>
      <c r="H40" s="62" t="s">
        <v>438</v>
      </c>
      <c r="I40" s="62" t="s">
        <v>537</v>
      </c>
      <c r="J40" s="62" t="s">
        <v>180</v>
      </c>
      <c r="K40" s="62" t="s">
        <v>142</v>
      </c>
      <c r="L40" s="62" t="s">
        <v>763</v>
      </c>
      <c r="M40" s="62">
        <v>85</v>
      </c>
      <c r="N40" s="62"/>
    </row>
    <row r="41" spans="1:14" s="78" customFormat="1" ht="18.75">
      <c r="A41" s="59"/>
      <c r="B41" s="32" t="s">
        <v>1045</v>
      </c>
      <c r="C41" s="31"/>
      <c r="D41" s="60"/>
      <c r="E41" s="62"/>
      <c r="F41" s="61"/>
      <c r="G41" s="62"/>
      <c r="H41" s="75"/>
      <c r="I41" s="62"/>
      <c r="J41" s="62"/>
      <c r="K41" s="62"/>
      <c r="L41" s="62"/>
      <c r="M41" s="62"/>
      <c r="N41" s="62"/>
    </row>
    <row r="42" spans="1:14" s="78" customFormat="1" ht="18.75">
      <c r="A42" s="59"/>
      <c r="B42" s="32" t="s">
        <v>1046</v>
      </c>
      <c r="C42" s="31"/>
      <c r="D42" s="60" t="s">
        <v>473</v>
      </c>
      <c r="E42" s="61" t="s">
        <v>660</v>
      </c>
      <c r="F42" s="91" t="s">
        <v>663</v>
      </c>
      <c r="G42" s="91" t="s">
        <v>662</v>
      </c>
      <c r="H42" s="91" t="s">
        <v>538</v>
      </c>
      <c r="I42" s="91" t="s">
        <v>538</v>
      </c>
      <c r="J42" s="91" t="s">
        <v>181</v>
      </c>
      <c r="K42" s="91" t="s">
        <v>229</v>
      </c>
      <c r="L42" s="91" t="s">
        <v>764</v>
      </c>
      <c r="M42" s="91"/>
      <c r="N42" s="91"/>
    </row>
    <row r="43" spans="1:14" s="78" customFormat="1" ht="18.75">
      <c r="A43" s="59"/>
      <c r="B43" s="32" t="s">
        <v>1047</v>
      </c>
      <c r="C43" s="31"/>
      <c r="D43" s="60" t="s">
        <v>661</v>
      </c>
      <c r="E43" s="62"/>
      <c r="F43" s="61"/>
      <c r="G43" s="91"/>
      <c r="H43" s="91"/>
      <c r="I43" s="91"/>
      <c r="J43" s="91"/>
      <c r="K43" s="91"/>
      <c r="L43" s="91"/>
      <c r="M43" s="101">
        <v>90</v>
      </c>
      <c r="N43" s="101"/>
    </row>
    <row r="44" spans="1:14" s="8" customFormat="1" ht="21" customHeight="1">
      <c r="A44" s="59"/>
      <c r="B44" s="32" t="s">
        <v>762</v>
      </c>
      <c r="C44" s="31"/>
      <c r="D44" s="60" t="s">
        <v>473</v>
      </c>
      <c r="E44" s="62" t="s">
        <v>458</v>
      </c>
      <c r="F44" s="91" t="s">
        <v>85</v>
      </c>
      <c r="G44" s="91" t="s">
        <v>556</v>
      </c>
      <c r="H44" s="91" t="s">
        <v>85</v>
      </c>
      <c r="I44" s="91" t="s">
        <v>556</v>
      </c>
      <c r="J44" s="91" t="s">
        <v>178</v>
      </c>
      <c r="K44" s="91" t="s">
        <v>178</v>
      </c>
      <c r="L44" s="91" t="s">
        <v>794</v>
      </c>
      <c r="M44" s="91">
        <v>4</v>
      </c>
      <c r="N44" s="91"/>
    </row>
    <row r="45" spans="1:14" s="8" customFormat="1" ht="21" customHeight="1">
      <c r="A45" s="59"/>
      <c r="B45" s="32" t="s">
        <v>761</v>
      </c>
      <c r="C45" s="31"/>
      <c r="D45" s="60"/>
      <c r="E45" s="61"/>
      <c r="F45" s="62"/>
      <c r="G45" s="91"/>
      <c r="H45" s="91"/>
      <c r="I45" s="91"/>
      <c r="J45" s="91"/>
      <c r="K45" s="91"/>
      <c r="L45" s="91"/>
      <c r="M45" s="91"/>
      <c r="N45" s="91"/>
    </row>
    <row r="46" spans="1:14" s="8" customFormat="1" ht="18.75">
      <c r="A46" s="59"/>
      <c r="B46" s="32" t="s">
        <v>689</v>
      </c>
      <c r="C46" s="31"/>
      <c r="D46" s="60" t="s">
        <v>683</v>
      </c>
      <c r="E46" s="80" t="s">
        <v>458</v>
      </c>
      <c r="F46" s="62" t="s">
        <v>345</v>
      </c>
      <c r="G46" s="62" t="s">
        <v>449</v>
      </c>
      <c r="H46" s="62" t="s">
        <v>714</v>
      </c>
      <c r="I46" s="62" t="s">
        <v>317</v>
      </c>
      <c r="J46" s="104" t="s">
        <v>175</v>
      </c>
      <c r="K46" s="62" t="s">
        <v>591</v>
      </c>
      <c r="L46" s="62" t="s">
        <v>591</v>
      </c>
      <c r="M46" s="62" t="s">
        <v>591</v>
      </c>
      <c r="N46" s="62"/>
    </row>
    <row r="47" spans="1:14" s="8" customFormat="1" ht="19.5">
      <c r="A47" s="59"/>
      <c r="B47" s="32"/>
      <c r="C47" s="33" t="s">
        <v>867</v>
      </c>
      <c r="D47" s="60"/>
      <c r="E47" s="62"/>
      <c r="F47" s="61"/>
      <c r="G47" s="62"/>
      <c r="H47" s="62"/>
      <c r="I47" s="62"/>
      <c r="J47" s="62"/>
      <c r="K47" s="62" t="s">
        <v>243</v>
      </c>
      <c r="L47" s="62" t="s">
        <v>631</v>
      </c>
      <c r="M47" s="62"/>
      <c r="N47" s="62"/>
    </row>
    <row r="48" spans="1:14" s="8" customFormat="1" ht="18.75">
      <c r="A48" s="79" t="s">
        <v>349</v>
      </c>
      <c r="B48" s="32"/>
      <c r="C48" s="31"/>
      <c r="D48" s="60"/>
      <c r="E48" s="60"/>
      <c r="F48" s="62"/>
      <c r="G48" s="62"/>
      <c r="H48" s="62"/>
      <c r="I48" s="62"/>
      <c r="J48" s="62"/>
      <c r="K48" s="62"/>
      <c r="L48" s="62"/>
      <c r="M48" s="62"/>
      <c r="N48" s="62"/>
    </row>
    <row r="49" spans="1:14" s="8" customFormat="1" ht="18.75">
      <c r="A49" s="59"/>
      <c r="B49" s="32" t="s">
        <v>866</v>
      </c>
      <c r="C49" s="31"/>
      <c r="D49" s="60" t="s">
        <v>683</v>
      </c>
      <c r="E49" s="97" t="s">
        <v>603</v>
      </c>
      <c r="F49" s="62" t="s">
        <v>87</v>
      </c>
      <c r="G49" s="62" t="s">
        <v>450</v>
      </c>
      <c r="H49" s="62" t="s">
        <v>709</v>
      </c>
      <c r="I49" s="62" t="s">
        <v>93</v>
      </c>
      <c r="J49" s="62" t="s">
        <v>174</v>
      </c>
      <c r="K49" s="62" t="s">
        <v>174</v>
      </c>
      <c r="L49" s="62" t="s">
        <v>174</v>
      </c>
      <c r="M49" s="62" t="s">
        <v>1049</v>
      </c>
      <c r="N49" s="62"/>
    </row>
    <row r="50" spans="1:14" s="8" customFormat="1" ht="18.75">
      <c r="A50" s="59"/>
      <c r="B50" s="32" t="s">
        <v>1048</v>
      </c>
      <c r="C50" s="31"/>
      <c r="D50" s="60"/>
      <c r="E50" s="60"/>
      <c r="F50" s="62"/>
      <c r="G50" s="62"/>
      <c r="H50" s="62"/>
      <c r="I50" s="62"/>
      <c r="J50" s="62"/>
      <c r="K50" s="62"/>
      <c r="L50" s="62"/>
      <c r="M50" s="62"/>
      <c r="N50" s="62"/>
    </row>
    <row r="51" spans="1:14" s="8" customFormat="1" ht="18.75" hidden="1">
      <c r="A51" s="242"/>
      <c r="B51" s="230" t="s">
        <v>607</v>
      </c>
      <c r="C51" s="243"/>
      <c r="D51" s="231" t="s">
        <v>683</v>
      </c>
      <c r="E51" s="231"/>
      <c r="F51" s="244"/>
      <c r="G51" s="244"/>
      <c r="H51" s="244"/>
      <c r="I51" s="244"/>
      <c r="J51" s="244"/>
      <c r="K51" s="244"/>
      <c r="L51" s="244"/>
      <c r="M51" s="244"/>
      <c r="N51" s="244"/>
    </row>
    <row r="52" spans="1:14" s="8" customFormat="1" ht="18.75" hidden="1">
      <c r="A52" s="242"/>
      <c r="B52" s="230" t="s">
        <v>608</v>
      </c>
      <c r="C52" s="243"/>
      <c r="D52" s="231"/>
      <c r="E52" s="231"/>
      <c r="F52" s="244"/>
      <c r="G52" s="244"/>
      <c r="H52" s="244"/>
      <c r="I52" s="244"/>
      <c r="J52" s="244"/>
      <c r="K52" s="244"/>
      <c r="L52" s="244"/>
      <c r="M52" s="244"/>
      <c r="N52" s="244"/>
    </row>
    <row r="53" spans="1:14" s="8" customFormat="1" ht="18.75" hidden="1">
      <c r="A53" s="242"/>
      <c r="B53" s="230" t="s">
        <v>609</v>
      </c>
      <c r="C53" s="243"/>
      <c r="D53" s="231"/>
      <c r="E53" s="231"/>
      <c r="F53" s="244"/>
      <c r="G53" s="244"/>
      <c r="H53" s="244"/>
      <c r="I53" s="244"/>
      <c r="J53" s="244"/>
      <c r="K53" s="244"/>
      <c r="L53" s="244"/>
      <c r="M53" s="244"/>
      <c r="N53" s="244"/>
    </row>
    <row r="54" spans="1:14" s="78" customFormat="1" ht="18.75">
      <c r="A54" s="59"/>
      <c r="B54" s="32" t="s">
        <v>455</v>
      </c>
      <c r="C54" s="31"/>
      <c r="D54" s="60" t="s">
        <v>683</v>
      </c>
      <c r="E54" s="62" t="s">
        <v>458</v>
      </c>
      <c r="F54" s="62" t="s">
        <v>458</v>
      </c>
      <c r="G54" s="62" t="s">
        <v>53</v>
      </c>
      <c r="H54" s="62" t="s">
        <v>53</v>
      </c>
      <c r="I54" s="62" t="s">
        <v>53</v>
      </c>
      <c r="J54" s="62" t="s">
        <v>53</v>
      </c>
      <c r="K54" s="62" t="s">
        <v>53</v>
      </c>
      <c r="L54" s="62" t="s">
        <v>53</v>
      </c>
      <c r="M54" s="62" t="s">
        <v>54</v>
      </c>
      <c r="N54" s="62"/>
    </row>
    <row r="55" spans="1:14" s="8" customFormat="1" ht="18.75">
      <c r="A55" s="79" t="s">
        <v>350</v>
      </c>
      <c r="B55" s="32"/>
      <c r="C55" s="31"/>
      <c r="D55" s="60"/>
      <c r="E55" s="60"/>
      <c r="F55" s="62"/>
      <c r="G55" s="62"/>
      <c r="H55" s="62"/>
      <c r="I55" s="62"/>
      <c r="J55" s="62"/>
      <c r="K55" s="62"/>
      <c r="L55" s="62"/>
      <c r="M55" s="62"/>
      <c r="N55" s="62"/>
    </row>
    <row r="56" spans="1:14" s="8" customFormat="1" ht="18.75">
      <c r="A56" s="59"/>
      <c r="B56" s="32" t="s">
        <v>65</v>
      </c>
      <c r="C56" s="31"/>
      <c r="D56" s="60" t="s">
        <v>683</v>
      </c>
      <c r="E56" s="61" t="s">
        <v>25</v>
      </c>
      <c r="F56" s="61" t="s">
        <v>38</v>
      </c>
      <c r="G56" s="62" t="s">
        <v>55</v>
      </c>
      <c r="H56" s="62" t="s">
        <v>56</v>
      </c>
      <c r="I56" s="62" t="s">
        <v>57</v>
      </c>
      <c r="J56" s="62" t="s">
        <v>176</v>
      </c>
      <c r="K56" s="62" t="s">
        <v>244</v>
      </c>
      <c r="L56" s="62" t="s">
        <v>826</v>
      </c>
      <c r="M56" s="62" t="s">
        <v>58</v>
      </c>
      <c r="N56" s="62"/>
    </row>
    <row r="57" spans="1:14" s="8" customFormat="1" ht="21" customHeight="1">
      <c r="A57" s="59"/>
      <c r="B57" s="32" t="s">
        <v>606</v>
      </c>
      <c r="C57" s="31"/>
      <c r="D57" s="60" t="s">
        <v>683</v>
      </c>
      <c r="E57" s="61" t="s">
        <v>395</v>
      </c>
      <c r="F57" s="61" t="s">
        <v>39</v>
      </c>
      <c r="G57" s="62" t="s">
        <v>76</v>
      </c>
      <c r="H57" s="62" t="s">
        <v>513</v>
      </c>
      <c r="I57" s="62" t="s">
        <v>440</v>
      </c>
      <c r="J57" s="62" t="s">
        <v>177</v>
      </c>
      <c r="K57" s="62" t="s">
        <v>250</v>
      </c>
      <c r="L57" s="62" t="s">
        <v>827</v>
      </c>
      <c r="M57" s="62">
        <v>5</v>
      </c>
      <c r="N57" s="62"/>
    </row>
    <row r="58" spans="1:14" s="8" customFormat="1" ht="21" customHeight="1">
      <c r="A58" s="59"/>
      <c r="B58" s="32" t="s">
        <v>575</v>
      </c>
      <c r="C58" s="31"/>
      <c r="D58" s="60"/>
      <c r="E58" s="97"/>
      <c r="F58" s="61"/>
      <c r="G58" s="62"/>
      <c r="H58" s="62"/>
      <c r="I58" s="62"/>
      <c r="J58" s="62"/>
      <c r="K58" s="62"/>
      <c r="L58" s="62"/>
      <c r="M58" s="62"/>
      <c r="N58" s="62"/>
    </row>
    <row r="59" spans="1:14" s="8" customFormat="1" ht="18.75">
      <c r="A59" s="59"/>
      <c r="B59" s="32" t="s">
        <v>605</v>
      </c>
      <c r="C59" s="31"/>
      <c r="D59" s="60" t="s">
        <v>476</v>
      </c>
      <c r="E59" s="60" t="s">
        <v>89</v>
      </c>
      <c r="F59" s="60" t="s">
        <v>453</v>
      </c>
      <c r="G59" s="60" t="s">
        <v>453</v>
      </c>
      <c r="H59" s="60" t="s">
        <v>453</v>
      </c>
      <c r="I59" s="60" t="s">
        <v>453</v>
      </c>
      <c r="J59" s="60" t="s">
        <v>453</v>
      </c>
      <c r="K59" s="60" t="s">
        <v>453</v>
      </c>
      <c r="L59" s="60" t="s">
        <v>453</v>
      </c>
      <c r="M59" s="240" t="s">
        <v>89</v>
      </c>
      <c r="N59" s="240"/>
    </row>
    <row r="60" spans="1:14" s="8" customFormat="1" ht="18.75">
      <c r="A60" s="86"/>
      <c r="B60" s="87"/>
      <c r="C60" s="88"/>
      <c r="D60" s="89"/>
      <c r="E60" s="89"/>
      <c r="F60" s="89"/>
      <c r="G60" s="89"/>
      <c r="H60" s="89"/>
      <c r="I60" s="89"/>
      <c r="J60" s="89"/>
      <c r="K60" s="89"/>
      <c r="L60" s="89" t="s">
        <v>943</v>
      </c>
      <c r="M60" s="281"/>
      <c r="N60" s="281"/>
    </row>
    <row r="61" spans="1:14" s="8" customFormat="1" ht="21" customHeight="1">
      <c r="A61" s="105"/>
      <c r="B61" s="106"/>
      <c r="C61" s="304"/>
      <c r="D61" s="108"/>
      <c r="E61" s="108" t="s">
        <v>97</v>
      </c>
      <c r="F61" s="305" t="s">
        <v>452</v>
      </c>
      <c r="G61" s="306" t="s">
        <v>451</v>
      </c>
      <c r="H61" s="307" t="s">
        <v>708</v>
      </c>
      <c r="I61" s="308" t="s">
        <v>470</v>
      </c>
      <c r="J61" s="308" t="s">
        <v>245</v>
      </c>
      <c r="K61" s="308" t="s">
        <v>246</v>
      </c>
      <c r="L61" s="308"/>
      <c r="M61" s="109"/>
      <c r="N61" s="109"/>
    </row>
    <row r="62" ht="15.75" customHeight="1"/>
    <row r="63" ht="21.75" customHeight="1"/>
    <row r="64" ht="21.75">
      <c r="C64" s="1" t="s">
        <v>1349</v>
      </c>
    </row>
    <row r="65" spans="1:14" s="46" customFormat="1" ht="20.25" customHeight="1">
      <c r="A65" s="42"/>
      <c r="B65" s="43"/>
      <c r="C65" s="44"/>
      <c r="D65" s="45"/>
      <c r="E65" s="45" t="s">
        <v>582</v>
      </c>
      <c r="F65" s="45" t="s">
        <v>582</v>
      </c>
      <c r="G65" s="45" t="s">
        <v>582</v>
      </c>
      <c r="H65" s="45" t="s">
        <v>582</v>
      </c>
      <c r="I65" s="45" t="s">
        <v>582</v>
      </c>
      <c r="J65" s="45" t="s">
        <v>582</v>
      </c>
      <c r="K65" s="45" t="s">
        <v>582</v>
      </c>
      <c r="L65" s="45" t="s">
        <v>582</v>
      </c>
      <c r="M65" s="714" t="s">
        <v>682</v>
      </c>
      <c r="N65" s="714" t="s">
        <v>1348</v>
      </c>
    </row>
    <row r="66" spans="1:14" s="46" customFormat="1" ht="20.25" customHeight="1">
      <c r="A66" s="689" t="s">
        <v>398</v>
      </c>
      <c r="B66" s="689"/>
      <c r="C66" s="689"/>
      <c r="D66" s="47" t="s">
        <v>276</v>
      </c>
      <c r="E66" s="47" t="s">
        <v>584</v>
      </c>
      <c r="F66" s="47" t="s">
        <v>460</v>
      </c>
      <c r="G66" s="47" t="s">
        <v>389</v>
      </c>
      <c r="H66" s="47" t="s">
        <v>336</v>
      </c>
      <c r="I66" s="47" t="s">
        <v>640</v>
      </c>
      <c r="J66" s="47" t="s">
        <v>165</v>
      </c>
      <c r="K66" s="47" t="s">
        <v>108</v>
      </c>
      <c r="L66" s="47" t="s">
        <v>725</v>
      </c>
      <c r="M66" s="715"/>
      <c r="N66" s="715"/>
    </row>
    <row r="67" spans="1:14" s="46" customFormat="1" ht="20.25" customHeight="1">
      <c r="A67" s="49"/>
      <c r="B67" s="50"/>
      <c r="C67" s="51"/>
      <c r="D67" s="52"/>
      <c r="E67" s="52" t="s">
        <v>681</v>
      </c>
      <c r="F67" s="52" t="s">
        <v>681</v>
      </c>
      <c r="G67" s="52" t="s">
        <v>681</v>
      </c>
      <c r="H67" s="52" t="s">
        <v>681</v>
      </c>
      <c r="I67" s="52" t="s">
        <v>681</v>
      </c>
      <c r="J67" s="52" t="s">
        <v>681</v>
      </c>
      <c r="K67" s="52" t="s">
        <v>681</v>
      </c>
      <c r="L67" s="52" t="s">
        <v>681</v>
      </c>
      <c r="M67" s="716"/>
      <c r="N67" s="716"/>
    </row>
    <row r="68" spans="1:14" s="320" customFormat="1" ht="18.75" hidden="1">
      <c r="A68" s="398" t="s">
        <v>210</v>
      </c>
      <c r="B68" s="385"/>
      <c r="D68" s="388"/>
      <c r="E68" s="474"/>
      <c r="F68" s="389"/>
      <c r="G68" s="389"/>
      <c r="H68" s="389"/>
      <c r="I68" s="389"/>
      <c r="J68" s="389"/>
      <c r="K68" s="389"/>
      <c r="L68" s="389"/>
      <c r="M68" s="389"/>
      <c r="N68" s="389"/>
    </row>
    <row r="69" spans="1:15" s="320" customFormat="1" ht="21.75" hidden="1">
      <c r="A69" s="314"/>
      <c r="B69" s="475" t="s">
        <v>732</v>
      </c>
      <c r="C69" s="315"/>
      <c r="D69" s="333" t="s">
        <v>167</v>
      </c>
      <c r="E69" s="392"/>
      <c r="F69" s="392"/>
      <c r="G69" s="392"/>
      <c r="H69" s="392"/>
      <c r="I69" s="392"/>
      <c r="J69" s="392" t="s">
        <v>603</v>
      </c>
      <c r="K69" s="392" t="s">
        <v>603</v>
      </c>
      <c r="L69" s="392" t="s">
        <v>807</v>
      </c>
      <c r="M69" s="392"/>
      <c r="N69" s="392"/>
      <c r="O69" s="338"/>
    </row>
    <row r="70" spans="1:14" s="320" customFormat="1" ht="18.75" hidden="1">
      <c r="A70" s="314"/>
      <c r="B70" s="476" t="s">
        <v>207</v>
      </c>
      <c r="C70" s="315"/>
      <c r="D70" s="333" t="s">
        <v>351</v>
      </c>
      <c r="E70" s="370"/>
      <c r="F70" s="392"/>
      <c r="G70" s="392"/>
      <c r="H70" s="392"/>
      <c r="I70" s="392"/>
      <c r="J70" s="392" t="s">
        <v>603</v>
      </c>
      <c r="K70" s="392" t="s">
        <v>603</v>
      </c>
      <c r="L70" s="392" t="s">
        <v>791</v>
      </c>
      <c r="M70" s="392"/>
      <c r="N70" s="392"/>
    </row>
    <row r="71" spans="1:14" s="320" customFormat="1" ht="18.75" hidden="1">
      <c r="A71" s="321"/>
      <c r="B71" s="476" t="s">
        <v>208</v>
      </c>
      <c r="C71" s="315"/>
      <c r="D71" s="333" t="s">
        <v>683</v>
      </c>
      <c r="E71" s="370"/>
      <c r="F71" s="392"/>
      <c r="G71" s="392"/>
      <c r="H71" s="392"/>
      <c r="I71" s="392"/>
      <c r="J71" s="392" t="s">
        <v>603</v>
      </c>
      <c r="K71" s="392" t="s">
        <v>603</v>
      </c>
      <c r="L71" s="392" t="s">
        <v>808</v>
      </c>
      <c r="M71" s="392"/>
      <c r="N71" s="392"/>
    </row>
    <row r="72" spans="1:14" s="390" customFormat="1" ht="18.75" hidden="1">
      <c r="A72" s="321"/>
      <c r="B72" s="476" t="s">
        <v>209</v>
      </c>
      <c r="C72" s="337"/>
      <c r="D72" s="333"/>
      <c r="E72" s="392"/>
      <c r="F72" s="370"/>
      <c r="G72" s="370"/>
      <c r="H72" s="370"/>
      <c r="I72" s="433"/>
      <c r="J72" s="392" t="s">
        <v>603</v>
      </c>
      <c r="K72" s="392" t="s">
        <v>603</v>
      </c>
      <c r="L72" s="434" t="s">
        <v>458</v>
      </c>
      <c r="M72" s="392"/>
      <c r="N72" s="392"/>
    </row>
    <row r="73" spans="1:14" s="390" customFormat="1" ht="19.5" customHeight="1" hidden="1">
      <c r="A73" s="314"/>
      <c r="B73" s="476" t="s">
        <v>125</v>
      </c>
      <c r="C73" s="337"/>
      <c r="D73" s="333" t="s">
        <v>351</v>
      </c>
      <c r="E73" s="392"/>
      <c r="F73" s="392"/>
      <c r="G73" s="392"/>
      <c r="H73" s="392"/>
      <c r="I73" s="433"/>
      <c r="J73" s="392" t="s">
        <v>603</v>
      </c>
      <c r="K73" s="392" t="s">
        <v>603</v>
      </c>
      <c r="L73" s="392" t="s">
        <v>809</v>
      </c>
      <c r="M73" s="392"/>
      <c r="N73" s="392"/>
    </row>
    <row r="74" spans="1:14" s="390" customFormat="1" ht="19.5" customHeight="1" hidden="1">
      <c r="A74" s="314"/>
      <c r="B74" s="476" t="s">
        <v>126</v>
      </c>
      <c r="C74" s="337"/>
      <c r="D74" s="333"/>
      <c r="E74" s="392"/>
      <c r="F74" s="392"/>
      <c r="G74" s="392"/>
      <c r="H74" s="392"/>
      <c r="I74" s="433"/>
      <c r="J74" s="392"/>
      <c r="K74" s="392"/>
      <c r="L74" s="392"/>
      <c r="M74" s="392"/>
      <c r="N74" s="392"/>
    </row>
    <row r="75" spans="1:14" s="390" customFormat="1" ht="18.75" customHeight="1" hidden="1">
      <c r="A75" s="314"/>
      <c r="B75" s="476" t="s">
        <v>214</v>
      </c>
      <c r="C75" s="337"/>
      <c r="D75" s="333"/>
      <c r="E75" s="392"/>
      <c r="F75" s="392"/>
      <c r="G75" s="392"/>
      <c r="H75" s="392"/>
      <c r="I75" s="433"/>
      <c r="J75" s="392" t="s">
        <v>603</v>
      </c>
      <c r="K75" s="392" t="s">
        <v>603</v>
      </c>
      <c r="L75" s="392" t="s">
        <v>792</v>
      </c>
      <c r="M75" s="392"/>
      <c r="N75" s="392"/>
    </row>
    <row r="76" spans="1:14" s="390" customFormat="1" ht="18" customHeight="1" hidden="1">
      <c r="A76" s="314"/>
      <c r="B76" s="476" t="s">
        <v>215</v>
      </c>
      <c r="C76" s="337"/>
      <c r="D76" s="333"/>
      <c r="E76" s="392"/>
      <c r="F76" s="392"/>
      <c r="G76" s="392"/>
      <c r="H76" s="392"/>
      <c r="I76" s="433"/>
      <c r="J76" s="392" t="s">
        <v>603</v>
      </c>
      <c r="K76" s="392" t="s">
        <v>603</v>
      </c>
      <c r="L76" s="392" t="s">
        <v>792</v>
      </c>
      <c r="M76" s="392"/>
      <c r="N76" s="392"/>
    </row>
    <row r="77" spans="1:14" s="390" customFormat="1" ht="20.25" customHeight="1" hidden="1">
      <c r="A77" s="314"/>
      <c r="B77" s="476" t="s">
        <v>127</v>
      </c>
      <c r="C77" s="337"/>
      <c r="D77" s="333" t="s">
        <v>683</v>
      </c>
      <c r="E77" s="392"/>
      <c r="F77" s="392"/>
      <c r="G77" s="392"/>
      <c r="H77" s="392"/>
      <c r="I77" s="433"/>
      <c r="J77" s="392" t="s">
        <v>603</v>
      </c>
      <c r="K77" s="392" t="s">
        <v>603</v>
      </c>
      <c r="L77" s="392" t="s">
        <v>810</v>
      </c>
      <c r="M77" s="392"/>
      <c r="N77" s="392"/>
    </row>
    <row r="78" spans="1:14" s="390" customFormat="1" ht="20.25" customHeight="1" hidden="1">
      <c r="A78" s="314"/>
      <c r="B78" s="476" t="s">
        <v>128</v>
      </c>
      <c r="C78" s="337"/>
      <c r="D78" s="333"/>
      <c r="E78" s="392"/>
      <c r="F78" s="392"/>
      <c r="G78" s="392"/>
      <c r="H78" s="392"/>
      <c r="I78" s="433"/>
      <c r="J78" s="392"/>
      <c r="K78" s="392"/>
      <c r="L78" s="392"/>
      <c r="M78" s="392"/>
      <c r="N78" s="392"/>
    </row>
    <row r="79" spans="1:14" s="390" customFormat="1" ht="18" customHeight="1" hidden="1">
      <c r="A79" s="314"/>
      <c r="B79" s="476" t="s">
        <v>129</v>
      </c>
      <c r="C79" s="337"/>
      <c r="D79" s="333" t="s">
        <v>589</v>
      </c>
      <c r="E79" s="392"/>
      <c r="F79" s="392"/>
      <c r="G79" s="392"/>
      <c r="H79" s="392"/>
      <c r="I79" s="433"/>
      <c r="J79" s="392" t="s">
        <v>603</v>
      </c>
      <c r="K79" s="392" t="s">
        <v>603</v>
      </c>
      <c r="L79" s="392" t="s">
        <v>809</v>
      </c>
      <c r="M79" s="392"/>
      <c r="N79" s="392"/>
    </row>
    <row r="80" spans="1:14" s="390" customFormat="1" ht="18" customHeight="1" hidden="1">
      <c r="A80" s="314"/>
      <c r="B80" s="476" t="s">
        <v>130</v>
      </c>
      <c r="C80" s="337"/>
      <c r="D80" s="333"/>
      <c r="E80" s="392"/>
      <c r="F80" s="392"/>
      <c r="G80" s="392"/>
      <c r="H80" s="392"/>
      <c r="I80" s="433"/>
      <c r="J80" s="392"/>
      <c r="K80" s="392"/>
      <c r="L80" s="392"/>
      <c r="M80" s="392"/>
      <c r="N80" s="392"/>
    </row>
    <row r="81" spans="1:14" s="390" customFormat="1" ht="18.75" customHeight="1" hidden="1">
      <c r="A81" s="314"/>
      <c r="B81" s="315" t="s">
        <v>220</v>
      </c>
      <c r="C81" s="316"/>
      <c r="D81" s="333" t="s">
        <v>683</v>
      </c>
      <c r="E81" s="392"/>
      <c r="F81" s="392"/>
      <c r="G81" s="392"/>
      <c r="H81" s="392"/>
      <c r="I81" s="433"/>
      <c r="J81" s="392" t="s">
        <v>603</v>
      </c>
      <c r="K81" s="392" t="s">
        <v>603</v>
      </c>
      <c r="L81" s="433" t="s">
        <v>811</v>
      </c>
      <c r="M81" s="433"/>
      <c r="N81" s="433"/>
    </row>
    <row r="82" spans="1:14" s="390" customFormat="1" ht="18.75" customHeight="1" hidden="1">
      <c r="A82" s="314"/>
      <c r="B82" s="315" t="s">
        <v>131</v>
      </c>
      <c r="C82" s="316"/>
      <c r="D82" s="333" t="s">
        <v>474</v>
      </c>
      <c r="E82" s="392"/>
      <c r="F82" s="392"/>
      <c r="G82" s="392"/>
      <c r="H82" s="392"/>
      <c r="I82" s="433"/>
      <c r="J82" s="392" t="s">
        <v>603</v>
      </c>
      <c r="K82" s="392" t="s">
        <v>603</v>
      </c>
      <c r="L82" s="392" t="s">
        <v>792</v>
      </c>
      <c r="M82" s="392"/>
      <c r="N82" s="392"/>
    </row>
    <row r="83" spans="1:15" s="390" customFormat="1" ht="18.75" customHeight="1" hidden="1">
      <c r="A83" s="314"/>
      <c r="B83" s="315" t="s">
        <v>132</v>
      </c>
      <c r="C83" s="316"/>
      <c r="D83" s="333"/>
      <c r="E83" s="392"/>
      <c r="F83" s="392"/>
      <c r="G83" s="392"/>
      <c r="H83" s="392"/>
      <c r="I83" s="433"/>
      <c r="J83" s="392"/>
      <c r="K83" s="392"/>
      <c r="L83" s="392"/>
      <c r="M83" s="392"/>
      <c r="N83" s="392"/>
      <c r="O83" s="477"/>
    </row>
    <row r="84" spans="1:14" s="390" customFormat="1" ht="18.75" customHeight="1" hidden="1">
      <c r="A84" s="314"/>
      <c r="B84" s="424" t="s">
        <v>819</v>
      </c>
      <c r="C84" s="425"/>
      <c r="D84" s="426" t="s">
        <v>683</v>
      </c>
      <c r="E84" s="429"/>
      <c r="F84" s="429"/>
      <c r="G84" s="429"/>
      <c r="H84" s="429"/>
      <c r="I84" s="456"/>
      <c r="J84" s="429"/>
      <c r="K84" s="429" t="s">
        <v>458</v>
      </c>
      <c r="L84" s="429" t="s">
        <v>458</v>
      </c>
      <c r="M84" s="429"/>
      <c r="N84" s="428"/>
    </row>
    <row r="85" spans="1:14" s="390" customFormat="1" ht="18.75" customHeight="1" hidden="1">
      <c r="A85" s="314"/>
      <c r="B85" s="397" t="s">
        <v>818</v>
      </c>
      <c r="C85" s="425"/>
      <c r="D85" s="333"/>
      <c r="E85" s="392"/>
      <c r="F85" s="392"/>
      <c r="G85" s="392"/>
      <c r="H85" s="392"/>
      <c r="I85" s="433"/>
      <c r="J85" s="392"/>
      <c r="K85" s="392"/>
      <c r="L85" s="392"/>
      <c r="M85" s="392"/>
      <c r="N85" s="392"/>
    </row>
    <row r="86" spans="1:14" s="390" customFormat="1" ht="18.75" customHeight="1" hidden="1">
      <c r="A86" s="321" t="s">
        <v>216</v>
      </c>
      <c r="B86" s="315"/>
      <c r="C86" s="316"/>
      <c r="D86" s="333"/>
      <c r="E86" s="392"/>
      <c r="F86" s="392"/>
      <c r="G86" s="392"/>
      <c r="H86" s="392"/>
      <c r="I86" s="433"/>
      <c r="J86" s="392"/>
      <c r="K86" s="392"/>
      <c r="L86" s="433"/>
      <c r="M86" s="433"/>
      <c r="N86" s="433"/>
    </row>
    <row r="87" spans="1:14" s="390" customFormat="1" ht="18.75" customHeight="1" hidden="1">
      <c r="A87" s="314"/>
      <c r="B87" s="315" t="s">
        <v>217</v>
      </c>
      <c r="C87" s="316"/>
      <c r="D87" s="333" t="s">
        <v>589</v>
      </c>
      <c r="E87" s="392"/>
      <c r="F87" s="392"/>
      <c r="G87" s="392"/>
      <c r="H87" s="392"/>
      <c r="I87" s="433"/>
      <c r="J87" s="392" t="s">
        <v>603</v>
      </c>
      <c r="K87" s="392" t="s">
        <v>603</v>
      </c>
      <c r="L87" s="433" t="s">
        <v>191</v>
      </c>
      <c r="M87" s="433"/>
      <c r="N87" s="433"/>
    </row>
    <row r="88" spans="1:14" s="390" customFormat="1" ht="18.75" customHeight="1" hidden="1">
      <c r="A88" s="314"/>
      <c r="B88" s="315" t="s">
        <v>218</v>
      </c>
      <c r="C88" s="316"/>
      <c r="D88" s="333" t="s">
        <v>589</v>
      </c>
      <c r="E88" s="392"/>
      <c r="F88" s="392"/>
      <c r="G88" s="392"/>
      <c r="H88" s="392"/>
      <c r="I88" s="433"/>
      <c r="J88" s="392" t="s">
        <v>603</v>
      </c>
      <c r="K88" s="392" t="s">
        <v>603</v>
      </c>
      <c r="L88" s="433" t="s">
        <v>191</v>
      </c>
      <c r="M88" s="478"/>
      <c r="N88" s="478"/>
    </row>
    <row r="89" spans="1:14" s="390" customFormat="1" ht="18.75" customHeight="1" hidden="1">
      <c r="A89" s="314"/>
      <c r="B89" s="315" t="s">
        <v>133</v>
      </c>
      <c r="C89" s="316"/>
      <c r="D89" s="333" t="s">
        <v>275</v>
      </c>
      <c r="E89" s="392"/>
      <c r="F89" s="392"/>
      <c r="G89" s="392"/>
      <c r="H89" s="392"/>
      <c r="I89" s="433"/>
      <c r="J89" s="392" t="s">
        <v>603</v>
      </c>
      <c r="K89" s="392" t="s">
        <v>603</v>
      </c>
      <c r="L89" s="392" t="s">
        <v>812</v>
      </c>
      <c r="M89" s="392"/>
      <c r="N89" s="392"/>
    </row>
    <row r="90" spans="1:14" s="390" customFormat="1" ht="18.75" customHeight="1" hidden="1">
      <c r="A90" s="314"/>
      <c r="B90" s="315" t="s">
        <v>426</v>
      </c>
      <c r="C90" s="316"/>
      <c r="D90" s="333"/>
      <c r="E90" s="392"/>
      <c r="F90" s="392"/>
      <c r="G90" s="392"/>
      <c r="H90" s="392"/>
      <c r="I90" s="433"/>
      <c r="J90" s="392"/>
      <c r="K90" s="392"/>
      <c r="L90" s="392"/>
      <c r="M90" s="392"/>
      <c r="N90" s="392"/>
    </row>
    <row r="91" spans="1:14" s="390" customFormat="1" ht="18.75" customHeight="1" hidden="1">
      <c r="A91" s="314"/>
      <c r="B91" s="315" t="s">
        <v>134</v>
      </c>
      <c r="C91" s="316"/>
      <c r="D91" s="333" t="s">
        <v>589</v>
      </c>
      <c r="E91" s="392"/>
      <c r="F91" s="392"/>
      <c r="G91" s="392"/>
      <c r="H91" s="392"/>
      <c r="I91" s="433"/>
      <c r="J91" s="392" t="s">
        <v>603</v>
      </c>
      <c r="K91" s="392" t="s">
        <v>603</v>
      </c>
      <c r="L91" s="433" t="s">
        <v>170</v>
      </c>
      <c r="M91" s="433"/>
      <c r="N91" s="433"/>
    </row>
    <row r="92" spans="1:14" s="390" customFormat="1" ht="18.75" customHeight="1" hidden="1">
      <c r="A92" s="314"/>
      <c r="B92" s="315" t="s">
        <v>135</v>
      </c>
      <c r="C92" s="316"/>
      <c r="D92" s="333"/>
      <c r="E92" s="392"/>
      <c r="F92" s="392"/>
      <c r="G92" s="392"/>
      <c r="H92" s="392"/>
      <c r="I92" s="433"/>
      <c r="J92" s="392"/>
      <c r="K92" s="392"/>
      <c r="L92" s="433"/>
      <c r="M92" s="433"/>
      <c r="N92" s="433"/>
    </row>
    <row r="93" spans="1:14" s="390" customFormat="1" ht="18.75" customHeight="1" hidden="1">
      <c r="A93" s="314"/>
      <c r="B93" s="439" t="s">
        <v>900</v>
      </c>
      <c r="C93" s="315"/>
      <c r="D93" s="333"/>
      <c r="E93" s="392"/>
      <c r="F93" s="392"/>
      <c r="G93" s="392"/>
      <c r="H93" s="392"/>
      <c r="I93" s="433"/>
      <c r="J93" s="392"/>
      <c r="K93" s="392"/>
      <c r="L93" s="433"/>
      <c r="M93" s="433"/>
      <c r="N93" s="433"/>
    </row>
    <row r="94" spans="1:14" s="390" customFormat="1" ht="18.75" customHeight="1" hidden="1">
      <c r="A94" s="314"/>
      <c r="B94" s="467"/>
      <c r="C94" s="467" t="s">
        <v>328</v>
      </c>
      <c r="D94" s="468"/>
      <c r="E94" s="392"/>
      <c r="F94" s="392"/>
      <c r="G94" s="392"/>
      <c r="H94" s="392"/>
      <c r="I94" s="433"/>
      <c r="J94" s="392"/>
      <c r="K94" s="392"/>
      <c r="L94" s="433"/>
      <c r="M94" s="433"/>
      <c r="N94" s="433"/>
    </row>
    <row r="95" spans="1:14" s="390" customFormat="1" ht="18.75" customHeight="1" hidden="1">
      <c r="A95" s="314"/>
      <c r="B95" s="315"/>
      <c r="C95" s="315" t="s">
        <v>901</v>
      </c>
      <c r="D95" s="333" t="s">
        <v>351</v>
      </c>
      <c r="E95" s="392"/>
      <c r="F95" s="392"/>
      <c r="G95" s="392"/>
      <c r="H95" s="392"/>
      <c r="I95" s="433"/>
      <c r="J95" s="392"/>
      <c r="K95" s="392"/>
      <c r="L95" s="434" t="s">
        <v>170</v>
      </c>
      <c r="M95" s="478"/>
      <c r="N95" s="478"/>
    </row>
    <row r="96" spans="1:14" s="390" customFormat="1" ht="18.75" customHeight="1" hidden="1">
      <c r="A96" s="314"/>
      <c r="B96" s="315"/>
      <c r="C96" s="315" t="s">
        <v>902</v>
      </c>
      <c r="D96" s="333" t="s">
        <v>275</v>
      </c>
      <c r="E96" s="392"/>
      <c r="F96" s="392"/>
      <c r="G96" s="392"/>
      <c r="H96" s="392"/>
      <c r="I96" s="433"/>
      <c r="J96" s="392"/>
      <c r="K96" s="392"/>
      <c r="L96" s="434" t="s">
        <v>788</v>
      </c>
      <c r="M96" s="478"/>
      <c r="N96" s="478"/>
    </row>
    <row r="97" spans="1:14" s="390" customFormat="1" ht="18.75" customHeight="1" hidden="1">
      <c r="A97" s="314"/>
      <c r="B97" s="353"/>
      <c r="C97" s="353" t="s">
        <v>903</v>
      </c>
      <c r="D97" s="333"/>
      <c r="E97" s="392"/>
      <c r="F97" s="392"/>
      <c r="G97" s="392"/>
      <c r="H97" s="392"/>
      <c r="I97" s="433"/>
      <c r="J97" s="392"/>
      <c r="K97" s="392"/>
      <c r="L97" s="433"/>
      <c r="M97" s="433"/>
      <c r="N97" s="433"/>
    </row>
    <row r="98" spans="1:14" s="390" customFormat="1" ht="18.75" customHeight="1" hidden="1">
      <c r="A98" s="314"/>
      <c r="B98" s="315"/>
      <c r="C98" s="315" t="s">
        <v>904</v>
      </c>
      <c r="D98" s="333" t="s">
        <v>275</v>
      </c>
      <c r="E98" s="392"/>
      <c r="F98" s="392"/>
      <c r="G98" s="392"/>
      <c r="H98" s="392"/>
      <c r="I98" s="433"/>
      <c r="J98" s="392"/>
      <c r="K98" s="392"/>
      <c r="L98" s="434" t="s">
        <v>190</v>
      </c>
      <c r="M98" s="478"/>
      <c r="N98" s="478"/>
    </row>
    <row r="99" spans="1:14" s="390" customFormat="1" ht="18.75" customHeight="1" hidden="1">
      <c r="A99" s="314"/>
      <c r="B99" s="315"/>
      <c r="C99" s="315" t="s">
        <v>905</v>
      </c>
      <c r="D99" s="333"/>
      <c r="E99" s="392"/>
      <c r="F99" s="392"/>
      <c r="G99" s="392"/>
      <c r="H99" s="392"/>
      <c r="I99" s="433"/>
      <c r="J99" s="392"/>
      <c r="K99" s="392"/>
      <c r="L99" s="433"/>
      <c r="M99" s="478"/>
      <c r="N99" s="478"/>
    </row>
    <row r="100" spans="1:14" s="390" customFormat="1" ht="18.75" customHeight="1" hidden="1">
      <c r="A100" s="314"/>
      <c r="B100" s="353"/>
      <c r="C100" s="353" t="s">
        <v>906</v>
      </c>
      <c r="D100" s="333" t="s">
        <v>610</v>
      </c>
      <c r="E100" s="392"/>
      <c r="F100" s="392"/>
      <c r="G100" s="392"/>
      <c r="H100" s="392"/>
      <c r="I100" s="433"/>
      <c r="J100" s="392"/>
      <c r="K100" s="392"/>
      <c r="L100" s="434" t="s">
        <v>947</v>
      </c>
      <c r="M100" s="479"/>
      <c r="N100" s="479"/>
    </row>
    <row r="101" spans="1:14" s="390" customFormat="1" ht="18.75" customHeight="1" hidden="1">
      <c r="A101" s="314"/>
      <c r="B101" s="353"/>
      <c r="C101" s="353" t="s">
        <v>907</v>
      </c>
      <c r="D101" s="333"/>
      <c r="E101" s="392"/>
      <c r="F101" s="392"/>
      <c r="G101" s="392"/>
      <c r="H101" s="392"/>
      <c r="I101" s="433"/>
      <c r="J101" s="392"/>
      <c r="K101" s="392"/>
      <c r="L101" s="479"/>
      <c r="M101" s="433"/>
      <c r="N101" s="433"/>
    </row>
    <row r="102" spans="1:14" s="390" customFormat="1" ht="18.75" customHeight="1" hidden="1">
      <c r="A102" s="314"/>
      <c r="B102" s="353"/>
      <c r="C102" s="353" t="s">
        <v>908</v>
      </c>
      <c r="D102" s="333" t="s">
        <v>909</v>
      </c>
      <c r="E102" s="392"/>
      <c r="F102" s="392"/>
      <c r="G102" s="392"/>
      <c r="H102" s="392"/>
      <c r="I102" s="433"/>
      <c r="J102" s="392"/>
      <c r="K102" s="392"/>
      <c r="L102" s="434" t="s">
        <v>458</v>
      </c>
      <c r="M102" s="478"/>
      <c r="N102" s="478"/>
    </row>
    <row r="103" spans="1:14" s="390" customFormat="1" ht="18.75" customHeight="1" hidden="1">
      <c r="A103" s="314"/>
      <c r="B103" s="353"/>
      <c r="C103" s="353" t="s">
        <v>910</v>
      </c>
      <c r="D103" s="333"/>
      <c r="E103" s="392"/>
      <c r="F103" s="392"/>
      <c r="G103" s="392"/>
      <c r="H103" s="392"/>
      <c r="I103" s="433"/>
      <c r="J103" s="392"/>
      <c r="K103" s="392"/>
      <c r="L103" s="433"/>
      <c r="M103" s="433"/>
      <c r="N103" s="433"/>
    </row>
    <row r="104" spans="1:14" s="390" customFormat="1" ht="18.75" customHeight="1" hidden="1">
      <c r="A104" s="314"/>
      <c r="B104" s="315"/>
      <c r="C104" s="315" t="s">
        <v>911</v>
      </c>
      <c r="D104" s="333" t="s">
        <v>275</v>
      </c>
      <c r="E104" s="392"/>
      <c r="F104" s="392"/>
      <c r="G104" s="392"/>
      <c r="H104" s="392"/>
      <c r="I104" s="433"/>
      <c r="J104" s="392"/>
      <c r="K104" s="392"/>
      <c r="L104" s="434" t="s">
        <v>948</v>
      </c>
      <c r="M104" s="478"/>
      <c r="N104" s="478"/>
    </row>
    <row r="105" spans="1:14" s="390" customFormat="1" ht="18.75" customHeight="1" hidden="1">
      <c r="A105" s="314"/>
      <c r="B105" s="469"/>
      <c r="C105" s="467" t="s">
        <v>912</v>
      </c>
      <c r="D105" s="333"/>
      <c r="E105" s="392"/>
      <c r="F105" s="392"/>
      <c r="G105" s="392"/>
      <c r="H105" s="392"/>
      <c r="I105" s="433"/>
      <c r="J105" s="392"/>
      <c r="K105" s="392"/>
      <c r="L105" s="433"/>
      <c r="M105" s="433"/>
      <c r="N105" s="433"/>
    </row>
    <row r="106" spans="1:14" s="390" customFormat="1" ht="18.75" customHeight="1" hidden="1">
      <c r="A106" s="314"/>
      <c r="B106" s="315"/>
      <c r="C106" s="315" t="s">
        <v>913</v>
      </c>
      <c r="D106" s="333" t="s">
        <v>351</v>
      </c>
      <c r="E106" s="392"/>
      <c r="F106" s="392"/>
      <c r="G106" s="392"/>
      <c r="H106" s="392"/>
      <c r="I106" s="433"/>
      <c r="J106" s="392"/>
      <c r="K106" s="392"/>
      <c r="L106" s="434" t="s">
        <v>343</v>
      </c>
      <c r="M106" s="478"/>
      <c r="N106" s="478"/>
    </row>
    <row r="107" spans="1:14" s="390" customFormat="1" ht="18.75" customHeight="1" hidden="1">
      <c r="A107" s="314"/>
      <c r="B107" s="315"/>
      <c r="C107" s="315" t="s">
        <v>914</v>
      </c>
      <c r="D107" s="333" t="s">
        <v>893</v>
      </c>
      <c r="E107" s="392"/>
      <c r="F107" s="392"/>
      <c r="G107" s="392"/>
      <c r="H107" s="392"/>
      <c r="I107" s="433"/>
      <c r="J107" s="392"/>
      <c r="K107" s="392"/>
      <c r="L107" s="434" t="s">
        <v>458</v>
      </c>
      <c r="M107" s="434"/>
      <c r="N107" s="434"/>
    </row>
    <row r="108" spans="1:14" s="390" customFormat="1" ht="18.75" customHeight="1" hidden="1">
      <c r="A108" s="314"/>
      <c r="B108" s="470"/>
      <c r="C108" s="470" t="s">
        <v>915</v>
      </c>
      <c r="D108" s="333" t="s">
        <v>893</v>
      </c>
      <c r="E108" s="392"/>
      <c r="F108" s="392"/>
      <c r="G108" s="392"/>
      <c r="H108" s="392"/>
      <c r="I108" s="433"/>
      <c r="J108" s="392"/>
      <c r="K108" s="392"/>
      <c r="L108" s="434" t="s">
        <v>458</v>
      </c>
      <c r="M108" s="478"/>
      <c r="N108" s="478"/>
    </row>
    <row r="109" spans="1:14" s="390" customFormat="1" ht="18.75" customHeight="1" hidden="1">
      <c r="A109" s="314"/>
      <c r="B109" s="470"/>
      <c r="C109" s="470" t="s">
        <v>916</v>
      </c>
      <c r="D109" s="333"/>
      <c r="E109" s="392"/>
      <c r="F109" s="392"/>
      <c r="G109" s="392"/>
      <c r="H109" s="392"/>
      <c r="I109" s="433"/>
      <c r="J109" s="392"/>
      <c r="K109" s="392"/>
      <c r="L109" s="433"/>
      <c r="M109" s="433"/>
      <c r="N109" s="433"/>
    </row>
    <row r="110" spans="1:14" s="390" customFormat="1" ht="18.75" customHeight="1" hidden="1">
      <c r="A110" s="314"/>
      <c r="B110" s="353"/>
      <c r="C110" s="353" t="s">
        <v>917</v>
      </c>
      <c r="D110" s="333" t="s">
        <v>893</v>
      </c>
      <c r="E110" s="392"/>
      <c r="F110" s="392"/>
      <c r="G110" s="392"/>
      <c r="H110" s="392"/>
      <c r="I110" s="433"/>
      <c r="J110" s="392"/>
      <c r="K110" s="392"/>
      <c r="L110" s="434" t="s">
        <v>458</v>
      </c>
      <c r="M110" s="478"/>
      <c r="N110" s="478"/>
    </row>
    <row r="111" spans="1:14" s="390" customFormat="1" ht="18.75" customHeight="1" hidden="1">
      <c r="A111" s="314"/>
      <c r="B111" s="315"/>
      <c r="C111" s="315" t="s">
        <v>918</v>
      </c>
      <c r="D111" s="333"/>
      <c r="E111" s="392"/>
      <c r="F111" s="392"/>
      <c r="G111" s="392"/>
      <c r="H111" s="392"/>
      <c r="I111" s="433"/>
      <c r="J111" s="392"/>
      <c r="K111" s="392"/>
      <c r="L111" s="433"/>
      <c r="M111" s="433"/>
      <c r="N111" s="433"/>
    </row>
    <row r="112" spans="1:14" s="390" customFormat="1" ht="18.75" customHeight="1" hidden="1">
      <c r="A112" s="314"/>
      <c r="B112" s="353"/>
      <c r="C112" s="353" t="s">
        <v>919</v>
      </c>
      <c r="D112" s="333" t="s">
        <v>893</v>
      </c>
      <c r="E112" s="392"/>
      <c r="F112" s="392"/>
      <c r="G112" s="392"/>
      <c r="H112" s="392"/>
      <c r="I112" s="433"/>
      <c r="J112" s="392"/>
      <c r="K112" s="392"/>
      <c r="L112" s="478">
        <v>1</v>
      </c>
      <c r="M112" s="478"/>
      <c r="N112" s="478"/>
    </row>
    <row r="113" spans="1:14" s="390" customFormat="1" ht="18.75" customHeight="1" hidden="1">
      <c r="A113" s="314"/>
      <c r="B113" s="315"/>
      <c r="C113" s="315" t="s">
        <v>920</v>
      </c>
      <c r="D113" s="333"/>
      <c r="E113" s="392"/>
      <c r="F113" s="392"/>
      <c r="G113" s="392"/>
      <c r="H113" s="392"/>
      <c r="I113" s="433"/>
      <c r="J113" s="392"/>
      <c r="K113" s="392"/>
      <c r="L113" s="433"/>
      <c r="M113" s="433"/>
      <c r="N113" s="433"/>
    </row>
    <row r="114" spans="1:14" s="390" customFormat="1" ht="18.75" customHeight="1" hidden="1">
      <c r="A114" s="321" t="s">
        <v>213</v>
      </c>
      <c r="B114" s="325"/>
      <c r="C114" s="373"/>
      <c r="D114" s="333"/>
      <c r="E114" s="392"/>
      <c r="F114" s="392"/>
      <c r="G114" s="392"/>
      <c r="H114" s="420"/>
      <c r="I114" s="420"/>
      <c r="J114" s="420"/>
      <c r="K114" s="420"/>
      <c r="L114" s="421"/>
      <c r="M114" s="421"/>
      <c r="N114" s="421"/>
    </row>
    <row r="115" spans="1:14" s="390" customFormat="1" ht="21.75" customHeight="1" hidden="1">
      <c r="A115" s="314"/>
      <c r="B115" s="315" t="s">
        <v>136</v>
      </c>
      <c r="C115" s="316"/>
      <c r="D115" s="333" t="s">
        <v>221</v>
      </c>
      <c r="E115" s="392"/>
      <c r="F115" s="392"/>
      <c r="G115" s="392"/>
      <c r="H115" s="392"/>
      <c r="I115" s="392"/>
      <c r="J115" s="392" t="s">
        <v>603</v>
      </c>
      <c r="K115" s="392" t="s">
        <v>603</v>
      </c>
      <c r="L115" s="370" t="s">
        <v>788</v>
      </c>
      <c r="M115" s="370"/>
      <c r="N115" s="370"/>
    </row>
    <row r="116" spans="1:14" s="390" customFormat="1" ht="21.75" customHeight="1" hidden="1">
      <c r="A116" s="314"/>
      <c r="B116" s="315" t="s">
        <v>137</v>
      </c>
      <c r="C116" s="316"/>
      <c r="D116" s="333"/>
      <c r="E116" s="392"/>
      <c r="F116" s="392"/>
      <c r="G116" s="392"/>
      <c r="H116" s="392"/>
      <c r="I116" s="392"/>
      <c r="J116" s="392"/>
      <c r="K116" s="392"/>
      <c r="L116" s="370"/>
      <c r="M116" s="370"/>
      <c r="N116" s="370"/>
    </row>
    <row r="117" spans="1:14" s="320" customFormat="1" ht="18.75" customHeight="1" hidden="1">
      <c r="A117" s="314"/>
      <c r="B117" s="315" t="s">
        <v>138</v>
      </c>
      <c r="C117" s="316"/>
      <c r="D117" s="333" t="s">
        <v>351</v>
      </c>
      <c r="E117" s="392"/>
      <c r="F117" s="392"/>
      <c r="G117" s="392"/>
      <c r="H117" s="392"/>
      <c r="I117" s="392"/>
      <c r="J117" s="392" t="s">
        <v>603</v>
      </c>
      <c r="K117" s="392" t="s">
        <v>603</v>
      </c>
      <c r="L117" s="392" t="s">
        <v>809</v>
      </c>
      <c r="M117" s="392"/>
      <c r="N117" s="392"/>
    </row>
    <row r="118" spans="1:14" s="320" customFormat="1" ht="18.75" customHeight="1" hidden="1">
      <c r="A118" s="314"/>
      <c r="B118" s="315" t="s">
        <v>139</v>
      </c>
      <c r="C118" s="316"/>
      <c r="D118" s="333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</row>
    <row r="119" spans="1:14" s="390" customFormat="1" ht="18.75" customHeight="1" hidden="1">
      <c r="A119" s="314"/>
      <c r="B119" s="315" t="s">
        <v>140</v>
      </c>
      <c r="C119" s="373"/>
      <c r="D119" s="333" t="s">
        <v>683</v>
      </c>
      <c r="E119" s="392"/>
      <c r="F119" s="392"/>
      <c r="G119" s="392"/>
      <c r="H119" s="392"/>
      <c r="I119" s="433"/>
      <c r="J119" s="392" t="s">
        <v>603</v>
      </c>
      <c r="K119" s="392" t="s">
        <v>603</v>
      </c>
      <c r="L119" s="392" t="s">
        <v>808</v>
      </c>
      <c r="M119" s="392"/>
      <c r="N119" s="392"/>
    </row>
    <row r="120" spans="1:14" s="390" customFormat="1" ht="18.75" customHeight="1" hidden="1">
      <c r="A120" s="314"/>
      <c r="B120" s="315" t="s">
        <v>141</v>
      </c>
      <c r="C120" s="373"/>
      <c r="D120" s="333"/>
      <c r="E120" s="392"/>
      <c r="F120" s="392"/>
      <c r="G120" s="392"/>
      <c r="H120" s="392"/>
      <c r="I120" s="433"/>
      <c r="J120" s="392"/>
      <c r="K120" s="392"/>
      <c r="L120" s="392"/>
      <c r="M120" s="392"/>
      <c r="N120" s="392"/>
    </row>
    <row r="121" spans="1:14" s="390" customFormat="1" ht="18.75" customHeight="1" hidden="1">
      <c r="A121" s="314"/>
      <c r="B121" s="480" t="s">
        <v>211</v>
      </c>
      <c r="C121" s="316"/>
      <c r="D121" s="333"/>
      <c r="E121" s="370"/>
      <c r="F121" s="392"/>
      <c r="G121" s="392"/>
      <c r="H121" s="392"/>
      <c r="I121" s="392"/>
      <c r="J121" s="392" t="s">
        <v>603</v>
      </c>
      <c r="K121" s="392" t="s">
        <v>603</v>
      </c>
      <c r="L121" s="392" t="s">
        <v>458</v>
      </c>
      <c r="M121" s="392"/>
      <c r="N121" s="392"/>
    </row>
    <row r="122" spans="1:14" s="390" customFormat="1" ht="18.75" customHeight="1" hidden="1">
      <c r="A122" s="398"/>
      <c r="B122" s="385" t="s">
        <v>212</v>
      </c>
      <c r="C122" s="481"/>
      <c r="D122" s="388" t="s">
        <v>223</v>
      </c>
      <c r="E122" s="474"/>
      <c r="F122" s="474"/>
      <c r="G122" s="389"/>
      <c r="H122" s="389"/>
      <c r="I122" s="389"/>
      <c r="J122" s="389" t="s">
        <v>603</v>
      </c>
      <c r="K122" s="389" t="s">
        <v>603</v>
      </c>
      <c r="L122" s="389" t="s">
        <v>813</v>
      </c>
      <c r="M122" s="389"/>
      <c r="N122" s="389"/>
    </row>
    <row r="123" spans="1:14" s="78" customFormat="1" ht="20.25" customHeight="1">
      <c r="A123" s="203" t="s">
        <v>1059</v>
      </c>
      <c r="B123" s="87"/>
      <c r="C123" s="88"/>
      <c r="D123" s="89"/>
      <c r="E123" s="264"/>
      <c r="F123" s="264"/>
      <c r="G123" s="90"/>
      <c r="H123" s="90"/>
      <c r="I123" s="90"/>
      <c r="J123" s="90"/>
      <c r="K123" s="90"/>
      <c r="L123" s="90"/>
      <c r="M123" s="90"/>
      <c r="N123" s="90"/>
    </row>
    <row r="124" spans="1:14" s="78" customFormat="1" ht="20.25" customHeight="1">
      <c r="A124" s="203"/>
      <c r="B124" s="483" t="s">
        <v>1114</v>
      </c>
      <c r="C124" s="88"/>
      <c r="D124" s="484" t="s">
        <v>275</v>
      </c>
      <c r="E124" s="264"/>
      <c r="F124" s="264"/>
      <c r="G124" s="90"/>
      <c r="H124" s="90"/>
      <c r="I124" s="90"/>
      <c r="J124" s="90"/>
      <c r="K124" s="90"/>
      <c r="L124" s="90"/>
      <c r="M124" s="90">
        <v>6</v>
      </c>
      <c r="N124" s="90"/>
    </row>
    <row r="125" spans="1:14" s="78" customFormat="1" ht="20.25" customHeight="1">
      <c r="A125" s="203"/>
      <c r="B125" s="483" t="s">
        <v>1115</v>
      </c>
      <c r="C125" s="88"/>
      <c r="D125" s="484" t="s">
        <v>203</v>
      </c>
      <c r="E125" s="264"/>
      <c r="F125" s="264"/>
      <c r="G125" s="90"/>
      <c r="H125" s="90"/>
      <c r="I125" s="90"/>
      <c r="J125" s="90"/>
      <c r="K125" s="90"/>
      <c r="L125" s="90"/>
      <c r="M125" s="90" t="s">
        <v>936</v>
      </c>
      <c r="N125" s="90"/>
    </row>
    <row r="126" spans="1:14" s="78" customFormat="1" ht="20.25" customHeight="1">
      <c r="A126" s="203"/>
      <c r="B126" s="483" t="s">
        <v>1116</v>
      </c>
      <c r="C126" s="88"/>
      <c r="D126" s="484" t="s">
        <v>167</v>
      </c>
      <c r="E126" s="264"/>
      <c r="F126" s="264"/>
      <c r="G126" s="90"/>
      <c r="H126" s="90"/>
      <c r="I126" s="90"/>
      <c r="J126" s="90"/>
      <c r="K126" s="90"/>
      <c r="L126" s="90"/>
      <c r="M126" s="90">
        <v>1</v>
      </c>
      <c r="N126" s="90"/>
    </row>
    <row r="127" spans="1:14" s="78" customFormat="1" ht="20.25" customHeight="1">
      <c r="A127" s="203" t="s">
        <v>1073</v>
      </c>
      <c r="B127" s="87"/>
      <c r="C127" s="88"/>
      <c r="D127" s="89"/>
      <c r="E127" s="264"/>
      <c r="F127" s="264"/>
      <c r="G127" s="90"/>
      <c r="H127" s="90"/>
      <c r="I127" s="90"/>
      <c r="J127" s="90"/>
      <c r="K127" s="90"/>
      <c r="L127" s="90"/>
      <c r="M127" s="90"/>
      <c r="N127" s="90"/>
    </row>
    <row r="128" spans="1:14" s="78" customFormat="1" ht="20.25" customHeight="1">
      <c r="A128" s="203"/>
      <c r="B128" s="483" t="s">
        <v>1117</v>
      </c>
      <c r="C128" s="88"/>
      <c r="D128" s="89" t="s">
        <v>683</v>
      </c>
      <c r="E128" s="264"/>
      <c r="F128" s="264"/>
      <c r="G128" s="90"/>
      <c r="H128" s="90"/>
      <c r="I128" s="90"/>
      <c r="J128" s="90"/>
      <c r="K128" s="90"/>
      <c r="L128" s="90"/>
      <c r="M128" s="90" t="s">
        <v>1118</v>
      </c>
      <c r="N128" s="90"/>
    </row>
    <row r="129" spans="1:14" s="78" customFormat="1" ht="20.25" customHeight="1">
      <c r="A129" s="203"/>
      <c r="B129" s="483" t="s">
        <v>1119</v>
      </c>
      <c r="C129" s="88"/>
      <c r="D129" s="89" t="s">
        <v>683</v>
      </c>
      <c r="E129" s="264"/>
      <c r="F129" s="264"/>
      <c r="G129" s="90"/>
      <c r="H129" s="90"/>
      <c r="I129" s="90"/>
      <c r="J129" s="90"/>
      <c r="K129" s="90"/>
      <c r="L129" s="90"/>
      <c r="M129" s="90" t="s">
        <v>1118</v>
      </c>
      <c r="N129" s="90"/>
    </row>
    <row r="130" spans="1:14" s="78" customFormat="1" ht="20.25" customHeight="1">
      <c r="A130" s="203"/>
      <c r="B130" s="483" t="s">
        <v>1120</v>
      </c>
      <c r="C130" s="88"/>
      <c r="D130" s="89"/>
      <c r="E130" s="264"/>
      <c r="F130" s="264"/>
      <c r="G130" s="90"/>
      <c r="H130" s="90"/>
      <c r="I130" s="90"/>
      <c r="J130" s="90"/>
      <c r="K130" s="90"/>
      <c r="L130" s="90"/>
      <c r="M130" s="90"/>
      <c r="N130" s="90"/>
    </row>
    <row r="131" spans="1:14" s="78" customFormat="1" ht="20.25" customHeight="1">
      <c r="A131" s="203"/>
      <c r="B131" s="483" t="s">
        <v>1121</v>
      </c>
      <c r="C131" s="88"/>
      <c r="D131" s="89" t="s">
        <v>683</v>
      </c>
      <c r="E131" s="264"/>
      <c r="F131" s="264"/>
      <c r="G131" s="90"/>
      <c r="H131" s="90"/>
      <c r="I131" s="90"/>
      <c r="J131" s="90"/>
      <c r="K131" s="90"/>
      <c r="L131" s="90"/>
      <c r="M131" s="90" t="s">
        <v>1123</v>
      </c>
      <c r="N131" s="90"/>
    </row>
    <row r="132" spans="1:14" s="78" customFormat="1" ht="20.25" customHeight="1">
      <c r="A132" s="203"/>
      <c r="B132" s="483" t="s">
        <v>1122</v>
      </c>
      <c r="C132" s="88"/>
      <c r="D132" s="89"/>
      <c r="E132" s="264"/>
      <c r="F132" s="264"/>
      <c r="G132" s="90"/>
      <c r="H132" s="90"/>
      <c r="I132" s="90"/>
      <c r="J132" s="90"/>
      <c r="K132" s="90"/>
      <c r="L132" s="90"/>
      <c r="M132" s="90"/>
      <c r="N132" s="90"/>
    </row>
    <row r="133" spans="1:14" s="78" customFormat="1" ht="20.25" customHeight="1">
      <c r="A133" s="203" t="s">
        <v>1074</v>
      </c>
      <c r="B133" s="87"/>
      <c r="C133" s="88"/>
      <c r="D133" s="89"/>
      <c r="E133" s="264"/>
      <c r="F133" s="264"/>
      <c r="G133" s="90"/>
      <c r="H133" s="90"/>
      <c r="I133" s="90"/>
      <c r="J133" s="90"/>
      <c r="K133" s="90"/>
      <c r="L133" s="90"/>
      <c r="M133" s="90"/>
      <c r="N133" s="90"/>
    </row>
    <row r="134" spans="1:14" s="78" customFormat="1" ht="20.25" customHeight="1">
      <c r="A134" s="203"/>
      <c r="B134" s="483" t="s">
        <v>1124</v>
      </c>
      <c r="C134" s="88"/>
      <c r="D134" s="89" t="s">
        <v>683</v>
      </c>
      <c r="E134" s="264"/>
      <c r="F134" s="264"/>
      <c r="G134" s="90"/>
      <c r="H134" s="90"/>
      <c r="I134" s="90"/>
      <c r="J134" s="90"/>
      <c r="K134" s="90"/>
      <c r="L134" s="90"/>
      <c r="M134" s="90" t="s">
        <v>1123</v>
      </c>
      <c r="N134" s="90"/>
    </row>
    <row r="135" spans="1:14" s="78" customFormat="1" ht="20.25" customHeight="1">
      <c r="A135" s="203"/>
      <c r="B135" s="483" t="s">
        <v>1125</v>
      </c>
      <c r="C135" s="88"/>
      <c r="D135" s="89" t="s">
        <v>474</v>
      </c>
      <c r="E135" s="264"/>
      <c r="F135" s="264"/>
      <c r="G135" s="90"/>
      <c r="H135" s="90"/>
      <c r="I135" s="90"/>
      <c r="J135" s="90"/>
      <c r="K135" s="90"/>
      <c r="L135" s="90"/>
      <c r="M135" s="90" t="s">
        <v>1126</v>
      </c>
      <c r="N135" s="90"/>
    </row>
    <row r="136" spans="1:14" s="78" customFormat="1" ht="20.25" customHeight="1">
      <c r="A136" s="203" t="s">
        <v>1079</v>
      </c>
      <c r="B136" s="485"/>
      <c r="C136" s="88"/>
      <c r="D136" s="89"/>
      <c r="E136" s="264"/>
      <c r="F136" s="264"/>
      <c r="G136" s="90"/>
      <c r="H136" s="90"/>
      <c r="I136" s="90"/>
      <c r="J136" s="90"/>
      <c r="K136" s="90"/>
      <c r="L136" s="90"/>
      <c r="M136" s="90"/>
      <c r="N136" s="90"/>
    </row>
    <row r="137" spans="1:14" s="78" customFormat="1" ht="20.25" customHeight="1">
      <c r="A137" s="203"/>
      <c r="B137" s="483" t="s">
        <v>1127</v>
      </c>
      <c r="C137" s="88"/>
      <c r="D137" s="89" t="s">
        <v>683</v>
      </c>
      <c r="E137" s="264"/>
      <c r="F137" s="264"/>
      <c r="G137" s="90"/>
      <c r="H137" s="90"/>
      <c r="I137" s="90"/>
      <c r="J137" s="90"/>
      <c r="K137" s="90"/>
      <c r="L137" s="90"/>
      <c r="M137" s="90">
        <v>70</v>
      </c>
      <c r="N137" s="90"/>
    </row>
    <row r="138" spans="1:14" s="78" customFormat="1" ht="20.25" customHeight="1">
      <c r="A138" s="203"/>
      <c r="B138" s="483" t="s">
        <v>1128</v>
      </c>
      <c r="C138" s="88"/>
      <c r="D138" s="89"/>
      <c r="E138" s="264"/>
      <c r="F138" s="264"/>
      <c r="G138" s="90"/>
      <c r="H138" s="90"/>
      <c r="I138" s="90"/>
      <c r="J138" s="90"/>
      <c r="K138" s="90"/>
      <c r="L138" s="90"/>
      <c r="M138" s="90"/>
      <c r="N138" s="90"/>
    </row>
    <row r="139" spans="1:14" s="78" customFormat="1" ht="20.25" customHeight="1">
      <c r="A139" s="203"/>
      <c r="B139" s="483" t="s">
        <v>1129</v>
      </c>
      <c r="C139" s="88"/>
      <c r="D139" s="89" t="s">
        <v>473</v>
      </c>
      <c r="E139" s="264"/>
      <c r="F139" s="264"/>
      <c r="G139" s="90"/>
      <c r="H139" s="90"/>
      <c r="I139" s="90"/>
      <c r="J139" s="90"/>
      <c r="K139" s="90"/>
      <c r="L139" s="90"/>
      <c r="M139" s="90">
        <v>80</v>
      </c>
      <c r="N139" s="90"/>
    </row>
    <row r="140" spans="1:14" s="78" customFormat="1" ht="20.25" customHeight="1">
      <c r="A140" s="203" t="s">
        <v>1083</v>
      </c>
      <c r="B140" s="485"/>
      <c r="C140" s="88"/>
      <c r="D140" s="89"/>
      <c r="E140" s="264"/>
      <c r="F140" s="264"/>
      <c r="G140" s="90"/>
      <c r="H140" s="90"/>
      <c r="I140" s="90"/>
      <c r="J140" s="90"/>
      <c r="K140" s="90"/>
      <c r="L140" s="90"/>
      <c r="M140" s="90"/>
      <c r="N140" s="90"/>
    </row>
    <row r="141" spans="1:14" s="78" customFormat="1" ht="20.25" customHeight="1">
      <c r="A141" s="203"/>
      <c r="B141" s="485" t="s">
        <v>1296</v>
      </c>
      <c r="C141" s="88"/>
      <c r="D141" s="89" t="s">
        <v>683</v>
      </c>
      <c r="E141" s="264"/>
      <c r="F141" s="264"/>
      <c r="G141" s="90"/>
      <c r="H141" s="90"/>
      <c r="I141" s="90"/>
      <c r="J141" s="90"/>
      <c r="K141" s="90"/>
      <c r="L141" s="90"/>
      <c r="M141" s="90" t="s">
        <v>1131</v>
      </c>
      <c r="N141" s="90"/>
    </row>
    <row r="142" spans="1:14" s="78" customFormat="1" ht="20.25" customHeight="1">
      <c r="A142" s="203"/>
      <c r="B142" s="485" t="s">
        <v>1130</v>
      </c>
      <c r="C142" s="88"/>
      <c r="D142" s="89"/>
      <c r="E142" s="264"/>
      <c r="F142" s="264"/>
      <c r="G142" s="90"/>
      <c r="H142" s="90"/>
      <c r="I142" s="90"/>
      <c r="J142" s="90"/>
      <c r="K142" s="90"/>
      <c r="L142" s="90"/>
      <c r="M142" s="90"/>
      <c r="N142" s="90"/>
    </row>
    <row r="143" spans="1:14" s="78" customFormat="1" ht="20.25" customHeight="1">
      <c r="A143" s="203"/>
      <c r="B143" s="485" t="s">
        <v>1132</v>
      </c>
      <c r="C143" s="88"/>
      <c r="D143" s="89" t="s">
        <v>802</v>
      </c>
      <c r="E143" s="264"/>
      <c r="F143" s="264"/>
      <c r="G143" s="90"/>
      <c r="H143" s="90"/>
      <c r="I143" s="90"/>
      <c r="J143" s="90"/>
      <c r="K143" s="90"/>
      <c r="L143" s="90"/>
      <c r="M143" s="90" t="s">
        <v>1133</v>
      </c>
      <c r="N143" s="90"/>
    </row>
    <row r="144" spans="1:14" s="78" customFormat="1" ht="20.25" customHeight="1">
      <c r="A144" s="203"/>
      <c r="B144" s="485" t="s">
        <v>1297</v>
      </c>
      <c r="C144" s="88"/>
      <c r="D144" s="89"/>
      <c r="E144" s="264"/>
      <c r="F144" s="264"/>
      <c r="G144" s="90"/>
      <c r="H144" s="90"/>
      <c r="I144" s="90"/>
      <c r="J144" s="90"/>
      <c r="K144" s="90"/>
      <c r="L144" s="90"/>
      <c r="M144" s="90"/>
      <c r="N144" s="90"/>
    </row>
    <row r="145" spans="1:14" s="78" customFormat="1" ht="20.25" customHeight="1">
      <c r="A145" s="203"/>
      <c r="B145" s="485" t="s">
        <v>1301</v>
      </c>
      <c r="C145" s="88"/>
      <c r="D145" s="89"/>
      <c r="E145" s="264"/>
      <c r="F145" s="264"/>
      <c r="G145" s="90"/>
      <c r="H145" s="90"/>
      <c r="I145" s="90"/>
      <c r="J145" s="90"/>
      <c r="K145" s="90"/>
      <c r="L145" s="90"/>
      <c r="M145" s="90"/>
      <c r="N145" s="90"/>
    </row>
    <row r="146" spans="1:14" s="78" customFormat="1" ht="18.75">
      <c r="A146" s="203"/>
      <c r="B146" s="485" t="s">
        <v>1302</v>
      </c>
      <c r="C146" s="88"/>
      <c r="D146" s="89"/>
      <c r="E146" s="264"/>
      <c r="F146" s="264"/>
      <c r="G146" s="90"/>
      <c r="H146" s="90"/>
      <c r="I146" s="90"/>
      <c r="J146" s="90"/>
      <c r="K146" s="90"/>
      <c r="L146" s="90"/>
      <c r="M146" s="90"/>
      <c r="N146" s="90"/>
    </row>
    <row r="147" spans="1:14" s="78" customFormat="1" ht="18.75">
      <c r="A147" s="203"/>
      <c r="B147" s="485" t="s">
        <v>1303</v>
      </c>
      <c r="C147" s="88"/>
      <c r="D147" s="89"/>
      <c r="E147" s="264"/>
      <c r="F147" s="264"/>
      <c r="G147" s="90"/>
      <c r="H147" s="90"/>
      <c r="I147" s="90"/>
      <c r="J147" s="90"/>
      <c r="K147" s="90"/>
      <c r="L147" s="90"/>
      <c r="M147" s="90"/>
      <c r="N147" s="90"/>
    </row>
    <row r="148" spans="1:14" s="78" customFormat="1" ht="20.25" customHeight="1">
      <c r="A148" s="203"/>
      <c r="B148" s="485"/>
      <c r="C148" s="88" t="s">
        <v>1298</v>
      </c>
      <c r="D148" s="89" t="s">
        <v>1299</v>
      </c>
      <c r="E148" s="264"/>
      <c r="F148" s="264"/>
      <c r="G148" s="90"/>
      <c r="H148" s="90"/>
      <c r="I148" s="90"/>
      <c r="J148" s="90"/>
      <c r="K148" s="90"/>
      <c r="L148" s="90"/>
      <c r="M148" s="90" t="s">
        <v>1300</v>
      </c>
      <c r="N148" s="90"/>
    </row>
    <row r="149" spans="1:14" s="78" customFormat="1" ht="20.25" customHeight="1">
      <c r="A149" s="203"/>
      <c r="B149" s="485"/>
      <c r="C149" s="88" t="s">
        <v>1305</v>
      </c>
      <c r="D149" s="89" t="s">
        <v>683</v>
      </c>
      <c r="E149" s="264"/>
      <c r="F149" s="264"/>
      <c r="G149" s="90"/>
      <c r="H149" s="90"/>
      <c r="I149" s="90"/>
      <c r="J149" s="90"/>
      <c r="K149" s="90"/>
      <c r="L149" s="90"/>
      <c r="M149" s="90" t="s">
        <v>1304</v>
      </c>
      <c r="N149" s="90"/>
    </row>
    <row r="150" spans="1:14" s="78" customFormat="1" ht="20.25" customHeight="1">
      <c r="A150" s="203" t="s">
        <v>1086</v>
      </c>
      <c r="B150" s="485"/>
      <c r="C150" s="88"/>
      <c r="D150" s="89"/>
      <c r="E150" s="264"/>
      <c r="F150" s="264"/>
      <c r="G150" s="90"/>
      <c r="H150" s="90"/>
      <c r="I150" s="90"/>
      <c r="J150" s="90"/>
      <c r="K150" s="90"/>
      <c r="L150" s="90"/>
      <c r="M150" s="90"/>
      <c r="N150" s="90"/>
    </row>
    <row r="151" spans="1:14" s="78" customFormat="1" ht="20.25" customHeight="1">
      <c r="A151" s="203"/>
      <c r="B151" s="485" t="s">
        <v>1134</v>
      </c>
      <c r="C151" s="88"/>
      <c r="D151" s="89" t="s">
        <v>1136</v>
      </c>
      <c r="E151" s="264"/>
      <c r="F151" s="264"/>
      <c r="G151" s="90"/>
      <c r="H151" s="90"/>
      <c r="I151" s="90"/>
      <c r="J151" s="90"/>
      <c r="K151" s="90"/>
      <c r="L151" s="90"/>
      <c r="M151" s="90" t="s">
        <v>1137</v>
      </c>
      <c r="N151" s="90"/>
    </row>
    <row r="152" spans="1:14" s="78" customFormat="1" ht="20.25" customHeight="1">
      <c r="A152" s="203"/>
      <c r="B152" s="485" t="s">
        <v>1135</v>
      </c>
      <c r="C152" s="88"/>
      <c r="D152" s="89"/>
      <c r="E152" s="264"/>
      <c r="F152" s="264"/>
      <c r="G152" s="90"/>
      <c r="H152" s="90"/>
      <c r="I152" s="90"/>
      <c r="J152" s="90"/>
      <c r="K152" s="90"/>
      <c r="L152" s="90"/>
      <c r="M152" s="90"/>
      <c r="N152" s="90"/>
    </row>
    <row r="153" spans="1:14" s="78" customFormat="1" ht="20.25" customHeight="1">
      <c r="A153" s="203" t="s">
        <v>1087</v>
      </c>
      <c r="B153" s="485"/>
      <c r="C153" s="88"/>
      <c r="D153" s="89"/>
      <c r="E153" s="264"/>
      <c r="F153" s="264"/>
      <c r="G153" s="90"/>
      <c r="H153" s="90"/>
      <c r="I153" s="90"/>
      <c r="J153" s="90"/>
      <c r="K153" s="90"/>
      <c r="L153" s="90"/>
      <c r="M153" s="90"/>
      <c r="N153" s="90"/>
    </row>
    <row r="154" spans="1:14" s="78" customFormat="1" ht="20.25" customHeight="1">
      <c r="A154" s="203"/>
      <c r="B154" s="485" t="s">
        <v>1138</v>
      </c>
      <c r="C154" s="88"/>
      <c r="D154" s="89" t="s">
        <v>683</v>
      </c>
      <c r="E154" s="264"/>
      <c r="F154" s="264"/>
      <c r="G154" s="90"/>
      <c r="H154" s="90"/>
      <c r="I154" s="90"/>
      <c r="J154" s="90"/>
      <c r="K154" s="90"/>
      <c r="L154" s="90"/>
      <c r="M154" s="90" t="s">
        <v>1101</v>
      </c>
      <c r="N154" s="90"/>
    </row>
    <row r="155" spans="1:14" s="78" customFormat="1" ht="20.25" customHeight="1">
      <c r="A155" s="203" t="s">
        <v>1092</v>
      </c>
      <c r="B155" s="485"/>
      <c r="C155" s="88"/>
      <c r="D155" s="89"/>
      <c r="E155" s="264"/>
      <c r="F155" s="264"/>
      <c r="G155" s="90"/>
      <c r="H155" s="90"/>
      <c r="I155" s="90"/>
      <c r="J155" s="90"/>
      <c r="K155" s="90"/>
      <c r="L155" s="90"/>
      <c r="M155" s="90"/>
      <c r="N155" s="90"/>
    </row>
    <row r="156" spans="1:14" s="78" customFormat="1" ht="20.25" customHeight="1">
      <c r="A156" s="203"/>
      <c r="B156" s="485" t="s">
        <v>1139</v>
      </c>
      <c r="C156" s="88"/>
      <c r="D156" s="89" t="s">
        <v>683</v>
      </c>
      <c r="E156" s="264"/>
      <c r="F156" s="264"/>
      <c r="G156" s="90"/>
      <c r="H156" s="90"/>
      <c r="I156" s="90"/>
      <c r="J156" s="90"/>
      <c r="K156" s="90"/>
      <c r="L156" s="90"/>
      <c r="M156" s="90" t="s">
        <v>1123</v>
      </c>
      <c r="N156" s="90"/>
    </row>
    <row r="157" spans="1:14" s="78" customFormat="1" ht="20.25" customHeight="1">
      <c r="A157" s="203"/>
      <c r="B157" s="87" t="s">
        <v>1140</v>
      </c>
      <c r="C157" s="88"/>
      <c r="D157" s="89"/>
      <c r="E157" s="264"/>
      <c r="F157" s="264"/>
      <c r="G157" s="90"/>
      <c r="H157" s="90"/>
      <c r="I157" s="90"/>
      <c r="J157" s="90"/>
      <c r="K157" s="90"/>
      <c r="L157" s="90"/>
      <c r="M157" s="90"/>
      <c r="N157" s="90"/>
    </row>
    <row r="158" spans="1:14" s="78" customFormat="1" ht="20.25" customHeight="1">
      <c r="A158" s="203" t="s">
        <v>1093</v>
      </c>
      <c r="B158" s="87"/>
      <c r="C158" s="88"/>
      <c r="D158" s="89"/>
      <c r="E158" s="264"/>
      <c r="F158" s="264"/>
      <c r="G158" s="90"/>
      <c r="H158" s="90"/>
      <c r="I158" s="90"/>
      <c r="J158" s="90"/>
      <c r="K158" s="90"/>
      <c r="L158" s="90"/>
      <c r="M158" s="90"/>
      <c r="N158" s="90"/>
    </row>
    <row r="159" spans="1:14" s="78" customFormat="1" ht="20.25" customHeight="1">
      <c r="A159" s="203"/>
      <c r="B159" s="87" t="s">
        <v>1141</v>
      </c>
      <c r="C159" s="88"/>
      <c r="D159" s="89" t="s">
        <v>589</v>
      </c>
      <c r="E159" s="264"/>
      <c r="F159" s="264"/>
      <c r="G159" s="90"/>
      <c r="H159" s="90"/>
      <c r="I159" s="90"/>
      <c r="J159" s="90"/>
      <c r="K159" s="90"/>
      <c r="L159" s="90"/>
      <c r="M159" s="90" t="s">
        <v>936</v>
      </c>
      <c r="N159" s="90"/>
    </row>
    <row r="160" spans="1:14" s="78" customFormat="1" ht="20.25" customHeight="1">
      <c r="A160" s="203"/>
      <c r="B160" s="87" t="s">
        <v>1142</v>
      </c>
      <c r="C160" s="88"/>
      <c r="D160" s="89"/>
      <c r="E160" s="264"/>
      <c r="F160" s="264"/>
      <c r="G160" s="90"/>
      <c r="H160" s="90"/>
      <c r="I160" s="90"/>
      <c r="J160" s="90"/>
      <c r="K160" s="90"/>
      <c r="L160" s="90"/>
      <c r="M160" s="90"/>
      <c r="N160" s="90"/>
    </row>
    <row r="161" spans="1:14" s="78" customFormat="1" ht="20.25" customHeight="1">
      <c r="A161" s="203" t="s">
        <v>1097</v>
      </c>
      <c r="B161" s="87"/>
      <c r="C161" s="88"/>
      <c r="D161" s="89"/>
      <c r="E161" s="264"/>
      <c r="F161" s="264"/>
      <c r="G161" s="90"/>
      <c r="H161" s="90"/>
      <c r="I161" s="90"/>
      <c r="J161" s="90"/>
      <c r="K161" s="90"/>
      <c r="L161" s="90"/>
      <c r="M161" s="90"/>
      <c r="N161" s="90"/>
    </row>
    <row r="162" spans="1:14" s="78" customFormat="1" ht="20.25" customHeight="1">
      <c r="A162" s="203"/>
      <c r="B162" s="87" t="s">
        <v>1143</v>
      </c>
      <c r="C162" s="88"/>
      <c r="D162" s="89" t="s">
        <v>275</v>
      </c>
      <c r="E162" s="264"/>
      <c r="F162" s="264"/>
      <c r="G162" s="90"/>
      <c r="H162" s="90"/>
      <c r="I162" s="90"/>
      <c r="J162" s="90"/>
      <c r="K162" s="90"/>
      <c r="L162" s="90"/>
      <c r="M162" s="90">
        <v>100</v>
      </c>
      <c r="N162" s="90"/>
    </row>
    <row r="163" spans="1:14" s="78" customFormat="1" ht="20.25" customHeight="1">
      <c r="A163" s="203" t="s">
        <v>1099</v>
      </c>
      <c r="B163" s="87"/>
      <c r="C163" s="88"/>
      <c r="D163" s="89"/>
      <c r="E163" s="264"/>
      <c r="F163" s="264"/>
      <c r="G163" s="90"/>
      <c r="H163" s="90"/>
      <c r="I163" s="90"/>
      <c r="J163" s="90"/>
      <c r="K163" s="90"/>
      <c r="L163" s="90"/>
      <c r="M163" s="90"/>
      <c r="N163" s="90"/>
    </row>
    <row r="164" spans="1:14" s="78" customFormat="1" ht="20.25" customHeight="1">
      <c r="A164" s="203"/>
      <c r="B164" s="292" t="s">
        <v>1143</v>
      </c>
      <c r="C164" s="88"/>
      <c r="D164" s="484" t="s">
        <v>275</v>
      </c>
      <c r="E164" s="264"/>
      <c r="F164" s="264"/>
      <c r="G164" s="90"/>
      <c r="H164" s="90"/>
      <c r="I164" s="90"/>
      <c r="J164" s="90"/>
      <c r="K164" s="90"/>
      <c r="L164" s="90"/>
      <c r="M164" s="90" t="s">
        <v>890</v>
      </c>
      <c r="N164" s="90"/>
    </row>
    <row r="165" spans="1:14" s="78" customFormat="1" ht="20.25" customHeight="1">
      <c r="A165" s="203"/>
      <c r="B165" s="483" t="s">
        <v>1203</v>
      </c>
      <c r="C165" s="88"/>
      <c r="D165" s="484" t="s">
        <v>1148</v>
      </c>
      <c r="E165" s="264"/>
      <c r="F165" s="264"/>
      <c r="G165" s="90"/>
      <c r="H165" s="90"/>
      <c r="I165" s="90"/>
      <c r="J165" s="90"/>
      <c r="K165" s="90"/>
      <c r="L165" s="90"/>
      <c r="M165" s="90" t="s">
        <v>1291</v>
      </c>
      <c r="N165" s="90"/>
    </row>
    <row r="166" spans="1:14" s="78" customFormat="1" ht="20.25" customHeight="1">
      <c r="A166" s="203"/>
      <c r="B166" s="483" t="s">
        <v>1202</v>
      </c>
      <c r="C166" s="88"/>
      <c r="D166" s="484" t="s">
        <v>275</v>
      </c>
      <c r="E166" s="264"/>
      <c r="F166" s="264"/>
      <c r="G166" s="90"/>
      <c r="H166" s="90"/>
      <c r="I166" s="90"/>
      <c r="J166" s="90"/>
      <c r="K166" s="90"/>
      <c r="L166" s="90"/>
      <c r="M166" s="90">
        <v>13</v>
      </c>
      <c r="N166" s="90"/>
    </row>
    <row r="167" spans="1:14" s="78" customFormat="1" ht="20.25" customHeight="1">
      <c r="A167" s="203"/>
      <c r="B167" s="483" t="s">
        <v>1292</v>
      </c>
      <c r="C167" s="88"/>
      <c r="D167" s="484" t="s">
        <v>275</v>
      </c>
      <c r="E167" s="264"/>
      <c r="F167" s="264"/>
      <c r="G167" s="90"/>
      <c r="H167" s="90"/>
      <c r="I167" s="90"/>
      <c r="J167" s="90"/>
      <c r="K167" s="90"/>
      <c r="L167" s="90"/>
      <c r="M167" s="90" t="s">
        <v>1288</v>
      </c>
      <c r="N167" s="90"/>
    </row>
    <row r="168" spans="1:14" s="78" customFormat="1" ht="20.25" customHeight="1">
      <c r="A168" s="203" t="s">
        <v>1103</v>
      </c>
      <c r="B168" s="483"/>
      <c r="C168" s="88"/>
      <c r="D168" s="484"/>
      <c r="E168" s="264"/>
      <c r="F168" s="264"/>
      <c r="G168" s="90"/>
      <c r="H168" s="90"/>
      <c r="I168" s="90"/>
      <c r="J168" s="90"/>
      <c r="K168" s="90"/>
      <c r="L168" s="90"/>
      <c r="M168" s="90"/>
      <c r="N168" s="90"/>
    </row>
    <row r="169" spans="1:14" s="78" customFormat="1" ht="20.25" customHeight="1">
      <c r="A169" s="203"/>
      <c r="B169" s="483" t="s">
        <v>1149</v>
      </c>
      <c r="C169" s="88"/>
      <c r="D169" s="89" t="s">
        <v>275</v>
      </c>
      <c r="E169" s="264"/>
      <c r="F169" s="264"/>
      <c r="G169" s="90"/>
      <c r="H169" s="90"/>
      <c r="I169" s="90"/>
      <c r="J169" s="90"/>
      <c r="K169" s="90"/>
      <c r="L169" s="90"/>
      <c r="M169" s="90">
        <v>12</v>
      </c>
      <c r="N169" s="90"/>
    </row>
    <row r="170" spans="1:14" s="78" customFormat="1" ht="20.25" customHeight="1">
      <c r="A170" s="203"/>
      <c r="B170" s="483" t="s">
        <v>1150</v>
      </c>
      <c r="C170" s="88"/>
      <c r="D170" s="89"/>
      <c r="E170" s="264"/>
      <c r="F170" s="264"/>
      <c r="G170" s="90"/>
      <c r="H170" s="90"/>
      <c r="I170" s="90"/>
      <c r="J170" s="90"/>
      <c r="K170" s="90"/>
      <c r="L170" s="90"/>
      <c r="M170" s="90"/>
      <c r="N170" s="90"/>
    </row>
    <row r="171" spans="1:14" s="78" customFormat="1" ht="20.25" customHeight="1">
      <c r="A171" s="203"/>
      <c r="B171" s="483" t="s">
        <v>1151</v>
      </c>
      <c r="C171" s="88"/>
      <c r="D171" s="89" t="s">
        <v>683</v>
      </c>
      <c r="E171" s="264"/>
      <c r="F171" s="264"/>
      <c r="G171" s="90"/>
      <c r="H171" s="90"/>
      <c r="I171" s="90"/>
      <c r="J171" s="90"/>
      <c r="K171" s="90"/>
      <c r="L171" s="90"/>
      <c r="M171" s="90" t="s">
        <v>1123</v>
      </c>
      <c r="N171" s="90"/>
    </row>
    <row r="172" spans="1:14" s="78" customFormat="1" ht="20.25" customHeight="1">
      <c r="A172" s="203"/>
      <c r="B172" s="483" t="s">
        <v>1152</v>
      </c>
      <c r="C172" s="88"/>
      <c r="D172" s="89" t="s">
        <v>1153</v>
      </c>
      <c r="E172" s="264"/>
      <c r="F172" s="264"/>
      <c r="G172" s="90"/>
      <c r="H172" s="90"/>
      <c r="I172" s="90"/>
      <c r="J172" s="90"/>
      <c r="K172" s="90"/>
      <c r="L172" s="90"/>
      <c r="M172" s="90">
        <v>1</v>
      </c>
      <c r="N172" s="90"/>
    </row>
    <row r="173" spans="1:14" s="78" customFormat="1" ht="20.25" customHeight="1">
      <c r="A173" s="79" t="s">
        <v>1154</v>
      </c>
      <c r="B173" s="291"/>
      <c r="C173" s="31"/>
      <c r="D173" s="89"/>
      <c r="E173" s="264"/>
      <c r="F173" s="264"/>
      <c r="G173" s="90"/>
      <c r="H173" s="90"/>
      <c r="I173" s="90"/>
      <c r="J173" s="90"/>
      <c r="K173" s="90"/>
      <c r="L173" s="90"/>
      <c r="M173" s="90"/>
      <c r="N173" s="90"/>
    </row>
    <row r="174" spans="1:14" s="78" customFormat="1" ht="20.25" customHeight="1">
      <c r="A174" s="79"/>
      <c r="B174" s="299" t="s">
        <v>1155</v>
      </c>
      <c r="C174" s="31"/>
      <c r="D174" s="89" t="s">
        <v>275</v>
      </c>
      <c r="E174" s="264"/>
      <c r="F174" s="264"/>
      <c r="G174" s="90"/>
      <c r="H174" s="90"/>
      <c r="I174" s="90"/>
      <c r="J174" s="90"/>
      <c r="K174" s="90"/>
      <c r="L174" s="90"/>
      <c r="M174" s="90">
        <v>4</v>
      </c>
      <c r="N174" s="90"/>
    </row>
    <row r="175" spans="1:14" s="78" customFormat="1" ht="20.25" customHeight="1">
      <c r="A175" s="79"/>
      <c r="B175" s="299" t="s">
        <v>1156</v>
      </c>
      <c r="C175" s="31"/>
      <c r="D175" s="89"/>
      <c r="E175" s="264"/>
      <c r="F175" s="264"/>
      <c r="G175" s="90"/>
      <c r="H175" s="90"/>
      <c r="I175" s="90"/>
      <c r="J175" s="90"/>
      <c r="K175" s="90"/>
      <c r="L175" s="90"/>
      <c r="M175" s="90"/>
      <c r="N175" s="90"/>
    </row>
    <row r="176" spans="1:14" s="78" customFormat="1" ht="20.25" customHeight="1">
      <c r="A176" s="79"/>
      <c r="B176" s="299" t="s">
        <v>1145</v>
      </c>
      <c r="C176" s="31"/>
      <c r="D176" s="484" t="s">
        <v>683</v>
      </c>
      <c r="E176" s="264"/>
      <c r="F176" s="264"/>
      <c r="G176" s="90"/>
      <c r="H176" s="90"/>
      <c r="I176" s="90"/>
      <c r="J176" s="90"/>
      <c r="K176" s="90"/>
      <c r="L176" s="90"/>
      <c r="M176" s="90" t="s">
        <v>1123</v>
      </c>
      <c r="N176" s="90"/>
    </row>
    <row r="177" spans="1:14" s="78" customFormat="1" ht="20.25" customHeight="1">
      <c r="A177" s="79"/>
      <c r="B177" s="299" t="s">
        <v>1157</v>
      </c>
      <c r="C177" s="31"/>
      <c r="D177" s="486"/>
      <c r="E177" s="474"/>
      <c r="F177" s="474"/>
      <c r="G177" s="389"/>
      <c r="H177" s="389"/>
      <c r="I177" s="389"/>
      <c r="J177" s="389"/>
      <c r="K177" s="389"/>
      <c r="L177" s="389"/>
      <c r="M177" s="389"/>
      <c r="N177" s="389"/>
    </row>
    <row r="178" spans="1:14" s="78" customFormat="1" ht="20.25" customHeight="1">
      <c r="A178" s="79"/>
      <c r="B178" s="299" t="s">
        <v>1146</v>
      </c>
      <c r="C178" s="31"/>
      <c r="D178" s="484" t="s">
        <v>1148</v>
      </c>
      <c r="E178" s="264"/>
      <c r="F178" s="264"/>
      <c r="G178" s="90"/>
      <c r="H178" s="90"/>
      <c r="I178" s="90"/>
      <c r="J178" s="90"/>
      <c r="K178" s="90"/>
      <c r="L178" s="90"/>
      <c r="M178" s="90" t="s">
        <v>894</v>
      </c>
      <c r="N178" s="90"/>
    </row>
    <row r="179" spans="1:14" s="78" customFormat="1" ht="20.25" customHeight="1">
      <c r="A179" s="203"/>
      <c r="B179" s="487" t="s">
        <v>1147</v>
      </c>
      <c r="C179" s="88"/>
      <c r="D179" s="89"/>
      <c r="E179" s="264"/>
      <c r="F179" s="264"/>
      <c r="G179" s="90"/>
      <c r="H179" s="90"/>
      <c r="I179" s="90"/>
      <c r="J179" s="90"/>
      <c r="K179" s="90"/>
      <c r="L179" s="90"/>
      <c r="M179" s="90"/>
      <c r="N179" s="90"/>
    </row>
    <row r="180" spans="1:14" s="78" customFormat="1" ht="20.25" customHeight="1">
      <c r="A180" s="203"/>
      <c r="B180" s="487" t="s">
        <v>1293</v>
      </c>
      <c r="C180" s="88"/>
      <c r="D180" s="89"/>
      <c r="E180" s="264"/>
      <c r="F180" s="264"/>
      <c r="G180" s="90"/>
      <c r="H180" s="90"/>
      <c r="I180" s="90"/>
      <c r="J180" s="90"/>
      <c r="K180" s="90"/>
      <c r="L180" s="90"/>
      <c r="M180" s="90"/>
      <c r="N180" s="90"/>
    </row>
    <row r="181" spans="1:14" s="78" customFormat="1" ht="20.25" customHeight="1">
      <c r="A181" s="79" t="s">
        <v>1158</v>
      </c>
      <c r="B181" s="485"/>
      <c r="C181" s="88"/>
      <c r="D181" s="89"/>
      <c r="E181" s="264"/>
      <c r="F181" s="264"/>
      <c r="G181" s="90"/>
      <c r="H181" s="90"/>
      <c r="I181" s="90"/>
      <c r="J181" s="90"/>
      <c r="K181" s="90"/>
      <c r="L181" s="90"/>
      <c r="M181" s="90"/>
      <c r="N181" s="90"/>
    </row>
    <row r="182" spans="1:14" s="78" customFormat="1" ht="20.25" customHeight="1">
      <c r="A182" s="203"/>
      <c r="B182" s="483" t="s">
        <v>1160</v>
      </c>
      <c r="C182" s="88"/>
      <c r="D182" s="484" t="s">
        <v>275</v>
      </c>
      <c r="E182" s="264"/>
      <c r="F182" s="264"/>
      <c r="G182" s="90"/>
      <c r="H182" s="90"/>
      <c r="I182" s="90"/>
      <c r="J182" s="90"/>
      <c r="K182" s="90"/>
      <c r="L182" s="90"/>
      <c r="M182" s="90">
        <v>20</v>
      </c>
      <c r="N182" s="90"/>
    </row>
    <row r="183" spans="1:14" s="78" customFormat="1" ht="20.25" customHeight="1">
      <c r="A183" s="203"/>
      <c r="B183" s="483" t="s">
        <v>1159</v>
      </c>
      <c r="C183" s="88"/>
      <c r="D183" s="484"/>
      <c r="E183" s="264"/>
      <c r="F183" s="264"/>
      <c r="G183" s="90"/>
      <c r="H183" s="90"/>
      <c r="I183" s="90"/>
      <c r="J183" s="90"/>
      <c r="K183" s="90"/>
      <c r="L183" s="90"/>
      <c r="M183" s="90"/>
      <c r="N183" s="90"/>
    </row>
    <row r="184" spans="1:14" s="78" customFormat="1" ht="20.25" customHeight="1">
      <c r="A184" s="203"/>
      <c r="B184" s="483" t="s">
        <v>1161</v>
      </c>
      <c r="C184" s="88"/>
      <c r="D184" s="484" t="s">
        <v>167</v>
      </c>
      <c r="E184" s="264"/>
      <c r="F184" s="264"/>
      <c r="G184" s="90"/>
      <c r="H184" s="90"/>
      <c r="I184" s="90"/>
      <c r="J184" s="90"/>
      <c r="K184" s="90"/>
      <c r="L184" s="90"/>
      <c r="M184" s="90" t="s">
        <v>1137</v>
      </c>
      <c r="N184" s="90"/>
    </row>
    <row r="185" spans="1:14" s="78" customFormat="1" ht="20.25" customHeight="1">
      <c r="A185" s="203"/>
      <c r="B185" s="483" t="s">
        <v>1162</v>
      </c>
      <c r="C185" s="88"/>
      <c r="D185" s="484"/>
      <c r="E185" s="264"/>
      <c r="F185" s="264"/>
      <c r="G185" s="90"/>
      <c r="H185" s="90"/>
      <c r="I185" s="90"/>
      <c r="J185" s="90"/>
      <c r="K185" s="90"/>
      <c r="L185" s="90"/>
      <c r="M185" s="90"/>
      <c r="N185" s="90"/>
    </row>
    <row r="186" spans="1:14" s="78" customFormat="1" ht="20.25" customHeight="1">
      <c r="A186" s="203"/>
      <c r="B186" s="483" t="s">
        <v>1163</v>
      </c>
      <c r="C186" s="88"/>
      <c r="D186" s="484" t="s">
        <v>473</v>
      </c>
      <c r="E186" s="264"/>
      <c r="F186" s="264"/>
      <c r="G186" s="90"/>
      <c r="H186" s="90"/>
      <c r="I186" s="90"/>
      <c r="J186" s="90"/>
      <c r="K186" s="90"/>
      <c r="L186" s="90"/>
      <c r="M186" s="90" t="s">
        <v>1164</v>
      </c>
      <c r="N186" s="90"/>
    </row>
    <row r="187" spans="1:14" s="78" customFormat="1" ht="20.25" customHeight="1">
      <c r="A187" s="79" t="s">
        <v>1165</v>
      </c>
      <c r="B187" s="485"/>
      <c r="C187" s="88"/>
      <c r="D187" s="89"/>
      <c r="E187" s="264"/>
      <c r="F187" s="264"/>
      <c r="G187" s="90"/>
      <c r="H187" s="90"/>
      <c r="I187" s="90"/>
      <c r="J187" s="90"/>
      <c r="K187" s="90"/>
      <c r="L187" s="90"/>
      <c r="M187" s="90"/>
      <c r="N187" s="90"/>
    </row>
    <row r="188" spans="1:14" s="78" customFormat="1" ht="20.25" customHeight="1">
      <c r="A188" s="203"/>
      <c r="B188" s="483" t="s">
        <v>1167</v>
      </c>
      <c r="C188" s="88"/>
      <c r="D188" s="89" t="s">
        <v>1148</v>
      </c>
      <c r="E188" s="264"/>
      <c r="F188" s="264"/>
      <c r="G188" s="90"/>
      <c r="H188" s="90"/>
      <c r="I188" s="90"/>
      <c r="J188" s="90"/>
      <c r="K188" s="90"/>
      <c r="L188" s="90"/>
      <c r="M188" s="90">
        <v>1</v>
      </c>
      <c r="N188" s="90"/>
    </row>
    <row r="189" spans="1:14" s="78" customFormat="1" ht="20.25" customHeight="1">
      <c r="A189" s="203"/>
      <c r="B189" s="483" t="s">
        <v>1166</v>
      </c>
      <c r="C189" s="88"/>
      <c r="D189" s="89"/>
      <c r="E189" s="264"/>
      <c r="F189" s="264"/>
      <c r="G189" s="90"/>
      <c r="H189" s="90"/>
      <c r="I189" s="90"/>
      <c r="J189" s="90"/>
      <c r="K189" s="90"/>
      <c r="L189" s="90"/>
      <c r="M189" s="90"/>
      <c r="N189" s="90"/>
    </row>
    <row r="190" spans="1:14" s="78" customFormat="1" ht="20.25" customHeight="1">
      <c r="A190" s="203"/>
      <c r="B190" s="483" t="s">
        <v>1168</v>
      </c>
      <c r="C190" s="88"/>
      <c r="D190" s="89" t="s">
        <v>275</v>
      </c>
      <c r="E190" s="264"/>
      <c r="F190" s="264"/>
      <c r="G190" s="90"/>
      <c r="H190" s="90"/>
      <c r="I190" s="90"/>
      <c r="J190" s="90"/>
      <c r="K190" s="90"/>
      <c r="L190" s="90"/>
      <c r="M190" s="90">
        <v>50</v>
      </c>
      <c r="N190" s="90"/>
    </row>
    <row r="191" spans="1:14" s="78" customFormat="1" ht="20.25" customHeight="1">
      <c r="A191" s="203"/>
      <c r="B191" s="483" t="s">
        <v>1169</v>
      </c>
      <c r="C191" s="88"/>
      <c r="D191" s="89"/>
      <c r="E191" s="264"/>
      <c r="F191" s="264"/>
      <c r="G191" s="90"/>
      <c r="H191" s="90"/>
      <c r="I191" s="90"/>
      <c r="J191" s="90"/>
      <c r="K191" s="90"/>
      <c r="L191" s="90"/>
      <c r="M191" s="90"/>
      <c r="N191" s="90"/>
    </row>
    <row r="192" spans="1:14" s="78" customFormat="1" ht="20.25" customHeight="1" hidden="1">
      <c r="A192" s="203"/>
      <c r="B192" s="483" t="s">
        <v>1170</v>
      </c>
      <c r="C192" s="88"/>
      <c r="D192" s="488"/>
      <c r="E192" s="489"/>
      <c r="F192" s="489"/>
      <c r="G192" s="482"/>
      <c r="H192" s="482"/>
      <c r="I192" s="482"/>
      <c r="J192" s="482"/>
      <c r="K192" s="482"/>
      <c r="L192" s="482"/>
      <c r="M192" s="482"/>
      <c r="N192" s="90"/>
    </row>
    <row r="193" spans="1:14" s="78" customFormat="1" ht="20.25" customHeight="1">
      <c r="A193" s="79" t="s">
        <v>1171</v>
      </c>
      <c r="B193" s="485"/>
      <c r="C193" s="88"/>
      <c r="D193" s="89"/>
      <c r="E193" s="264"/>
      <c r="F193" s="264"/>
      <c r="G193" s="90"/>
      <c r="H193" s="90"/>
      <c r="I193" s="90"/>
      <c r="J193" s="90"/>
      <c r="K193" s="90"/>
      <c r="L193" s="90"/>
      <c r="M193" s="90"/>
      <c r="N193" s="90"/>
    </row>
    <row r="194" spans="1:14" s="78" customFormat="1" ht="20.25" customHeight="1">
      <c r="A194" s="203"/>
      <c r="B194" s="483" t="s">
        <v>1172</v>
      </c>
      <c r="C194" s="88"/>
      <c r="D194" s="89" t="s">
        <v>683</v>
      </c>
      <c r="E194" s="264"/>
      <c r="F194" s="264"/>
      <c r="G194" s="90"/>
      <c r="H194" s="90"/>
      <c r="I194" s="90"/>
      <c r="J194" s="90"/>
      <c r="K194" s="90"/>
      <c r="L194" s="90"/>
      <c r="M194" s="90" t="s">
        <v>1123</v>
      </c>
      <c r="N194" s="90"/>
    </row>
    <row r="195" spans="1:14" s="78" customFormat="1" ht="20.25" customHeight="1">
      <c r="A195" s="79"/>
      <c r="B195" s="292" t="s">
        <v>1173</v>
      </c>
      <c r="C195" s="31"/>
      <c r="D195" s="60"/>
      <c r="E195" s="61"/>
      <c r="F195" s="61"/>
      <c r="G195" s="62"/>
      <c r="H195" s="62"/>
      <c r="I195" s="62"/>
      <c r="J195" s="62"/>
      <c r="K195" s="62"/>
      <c r="L195" s="62"/>
      <c r="M195" s="62"/>
      <c r="N195" s="62"/>
    </row>
    <row r="196" spans="1:14" s="78" customFormat="1" ht="20.25" customHeight="1">
      <c r="A196" s="79"/>
      <c r="B196" s="292" t="s">
        <v>1174</v>
      </c>
      <c r="C196" s="31"/>
      <c r="D196" s="293" t="s">
        <v>661</v>
      </c>
      <c r="E196" s="61"/>
      <c r="F196" s="61"/>
      <c r="G196" s="62"/>
      <c r="H196" s="62"/>
      <c r="I196" s="62"/>
      <c r="J196" s="62"/>
      <c r="K196" s="62"/>
      <c r="L196" s="62"/>
      <c r="M196" s="62">
        <v>10</v>
      </c>
      <c r="N196" s="62"/>
    </row>
    <row r="197" spans="1:14" s="78" customFormat="1" ht="20.25" customHeight="1">
      <c r="A197" s="79"/>
      <c r="B197" s="292" t="s">
        <v>1175</v>
      </c>
      <c r="C197" s="31"/>
      <c r="D197" s="293" t="s">
        <v>661</v>
      </c>
      <c r="E197" s="61"/>
      <c r="F197" s="61"/>
      <c r="G197" s="62"/>
      <c r="H197" s="62"/>
      <c r="I197" s="62"/>
      <c r="J197" s="62"/>
      <c r="K197" s="62"/>
      <c r="L197" s="62"/>
      <c r="M197" s="62">
        <v>90</v>
      </c>
      <c r="N197" s="62"/>
    </row>
    <row r="198" spans="1:14" s="78" customFormat="1" ht="20.25" customHeight="1">
      <c r="A198" s="79" t="s">
        <v>1176</v>
      </c>
      <c r="B198" s="291"/>
      <c r="C198" s="31"/>
      <c r="D198" s="60"/>
      <c r="E198" s="61"/>
      <c r="F198" s="61"/>
      <c r="G198" s="62"/>
      <c r="H198" s="62"/>
      <c r="I198" s="62"/>
      <c r="J198" s="62"/>
      <c r="K198" s="62"/>
      <c r="L198" s="62"/>
      <c r="M198" s="62"/>
      <c r="N198" s="62"/>
    </row>
    <row r="199" spans="1:14" s="78" customFormat="1" ht="20.25" customHeight="1">
      <c r="A199" s="203"/>
      <c r="B199" s="483" t="s">
        <v>1177</v>
      </c>
      <c r="C199" s="88"/>
      <c r="D199" s="89" t="s">
        <v>275</v>
      </c>
      <c r="E199" s="264"/>
      <c r="F199" s="264"/>
      <c r="G199" s="90"/>
      <c r="H199" s="90"/>
      <c r="I199" s="90"/>
      <c r="J199" s="90"/>
      <c r="K199" s="90"/>
      <c r="L199" s="90"/>
      <c r="M199" s="90">
        <v>3</v>
      </c>
      <c r="N199" s="90"/>
    </row>
    <row r="200" spans="1:14" s="78" customFormat="1" ht="20.25" customHeight="1">
      <c r="A200" s="203"/>
      <c r="B200" s="483" t="s">
        <v>1178</v>
      </c>
      <c r="C200" s="88"/>
      <c r="D200" s="89"/>
      <c r="E200" s="264"/>
      <c r="F200" s="264"/>
      <c r="G200" s="90"/>
      <c r="H200" s="90"/>
      <c r="I200" s="90"/>
      <c r="J200" s="90"/>
      <c r="K200" s="90"/>
      <c r="L200" s="90"/>
      <c r="M200" s="90"/>
      <c r="N200" s="90"/>
    </row>
    <row r="201" spans="1:14" s="78" customFormat="1" ht="20.25" customHeight="1">
      <c r="A201" s="203"/>
      <c r="B201" s="483" t="s">
        <v>1179</v>
      </c>
      <c r="C201" s="88"/>
      <c r="D201" s="89" t="s">
        <v>275</v>
      </c>
      <c r="E201" s="264"/>
      <c r="F201" s="264"/>
      <c r="G201" s="90"/>
      <c r="H201" s="90"/>
      <c r="I201" s="90"/>
      <c r="J201" s="90"/>
      <c r="K201" s="90"/>
      <c r="L201" s="90"/>
      <c r="M201" s="90">
        <v>87</v>
      </c>
      <c r="N201" s="90"/>
    </row>
    <row r="202" spans="1:14" s="78" customFormat="1" ht="20.25" customHeight="1">
      <c r="A202" s="79" t="s">
        <v>1180</v>
      </c>
      <c r="B202" s="485"/>
      <c r="C202" s="88"/>
      <c r="D202" s="89"/>
      <c r="E202" s="264"/>
      <c r="F202" s="264"/>
      <c r="G202" s="90"/>
      <c r="H202" s="90"/>
      <c r="I202" s="90"/>
      <c r="J202" s="90"/>
      <c r="K202" s="90"/>
      <c r="L202" s="90"/>
      <c r="M202" s="90"/>
      <c r="N202" s="90"/>
    </row>
    <row r="203" spans="1:14" s="78" customFormat="1" ht="20.25" customHeight="1">
      <c r="A203" s="203"/>
      <c r="B203" s="483" t="s">
        <v>1181</v>
      </c>
      <c r="C203" s="88"/>
      <c r="D203" s="89" t="s">
        <v>683</v>
      </c>
      <c r="E203" s="264"/>
      <c r="F203" s="264"/>
      <c r="G203" s="90"/>
      <c r="H203" s="90"/>
      <c r="I203" s="90"/>
      <c r="J203" s="90"/>
      <c r="K203" s="90"/>
      <c r="L203" s="90"/>
      <c r="M203" s="90">
        <v>80</v>
      </c>
      <c r="N203" s="90"/>
    </row>
    <row r="204" spans="1:14" s="78" customFormat="1" ht="20.25" customHeight="1">
      <c r="A204" s="203"/>
      <c r="B204" s="483" t="s">
        <v>1125</v>
      </c>
      <c r="C204" s="88"/>
      <c r="D204" s="89" t="s">
        <v>474</v>
      </c>
      <c r="E204" s="264"/>
      <c r="F204" s="264"/>
      <c r="G204" s="90"/>
      <c r="H204" s="90"/>
      <c r="I204" s="90"/>
      <c r="J204" s="90"/>
      <c r="K204" s="90"/>
      <c r="L204" s="90"/>
      <c r="M204" s="90" t="s">
        <v>1182</v>
      </c>
      <c r="N204" s="90"/>
    </row>
    <row r="205" spans="1:14" s="78" customFormat="1" ht="20.25" customHeight="1">
      <c r="A205" s="203"/>
      <c r="B205" s="483" t="s">
        <v>1185</v>
      </c>
      <c r="C205" s="88"/>
      <c r="D205" s="89" t="s">
        <v>589</v>
      </c>
      <c r="E205" s="264"/>
      <c r="F205" s="264"/>
      <c r="G205" s="90"/>
      <c r="H205" s="90"/>
      <c r="I205" s="90"/>
      <c r="J205" s="90"/>
      <c r="K205" s="90"/>
      <c r="L205" s="90"/>
      <c r="M205" s="90" t="s">
        <v>934</v>
      </c>
      <c r="N205" s="90"/>
    </row>
    <row r="206" spans="1:14" s="78" customFormat="1" ht="20.25" customHeight="1">
      <c r="A206" s="203"/>
      <c r="B206" s="483" t="s">
        <v>1183</v>
      </c>
      <c r="C206" s="88"/>
      <c r="D206" s="89"/>
      <c r="E206" s="264"/>
      <c r="F206" s="264"/>
      <c r="G206" s="90"/>
      <c r="H206" s="90"/>
      <c r="I206" s="90"/>
      <c r="J206" s="90"/>
      <c r="K206" s="90"/>
      <c r="L206" s="90"/>
      <c r="M206" s="90"/>
      <c r="N206" s="90"/>
    </row>
    <row r="207" spans="1:14" s="78" customFormat="1" ht="20.25" customHeight="1">
      <c r="A207" s="203"/>
      <c r="B207" s="292" t="s">
        <v>1184</v>
      </c>
      <c r="C207" s="88"/>
      <c r="D207" s="89"/>
      <c r="E207" s="264"/>
      <c r="F207" s="264"/>
      <c r="G207" s="90"/>
      <c r="H207" s="90"/>
      <c r="I207" s="90"/>
      <c r="J207" s="90"/>
      <c r="K207" s="90"/>
      <c r="L207" s="90"/>
      <c r="M207" s="90"/>
      <c r="N207" s="90"/>
    </row>
    <row r="208" spans="1:14" s="78" customFormat="1" ht="20.25" customHeight="1">
      <c r="A208" s="79" t="s">
        <v>1186</v>
      </c>
      <c r="B208" s="485"/>
      <c r="C208" s="88"/>
      <c r="D208" s="89"/>
      <c r="E208" s="264"/>
      <c r="F208" s="264"/>
      <c r="G208" s="90"/>
      <c r="H208" s="90"/>
      <c r="I208" s="90"/>
      <c r="J208" s="90"/>
      <c r="K208" s="90"/>
      <c r="L208" s="90"/>
      <c r="M208" s="90"/>
      <c r="N208" s="90"/>
    </row>
    <row r="209" spans="1:14" s="78" customFormat="1" ht="20.25" customHeight="1">
      <c r="A209" s="203"/>
      <c r="B209" s="485" t="s">
        <v>1187</v>
      </c>
      <c r="C209" s="88"/>
      <c r="D209" s="89" t="s">
        <v>1136</v>
      </c>
      <c r="E209" s="264"/>
      <c r="F209" s="264"/>
      <c r="G209" s="90"/>
      <c r="H209" s="90"/>
      <c r="I209" s="90"/>
      <c r="J209" s="90"/>
      <c r="K209" s="90"/>
      <c r="L209" s="90"/>
      <c r="M209" s="90" t="s">
        <v>936</v>
      </c>
      <c r="N209" s="90"/>
    </row>
    <row r="210" spans="1:14" s="78" customFormat="1" ht="20.25" customHeight="1">
      <c r="A210" s="79" t="s">
        <v>1188</v>
      </c>
      <c r="B210" s="485"/>
      <c r="C210" s="88"/>
      <c r="D210" s="89"/>
      <c r="E210" s="264"/>
      <c r="F210" s="264"/>
      <c r="G210" s="90"/>
      <c r="H210" s="90"/>
      <c r="I210" s="90"/>
      <c r="J210" s="90"/>
      <c r="K210" s="90"/>
      <c r="L210" s="90"/>
      <c r="M210" s="90"/>
      <c r="N210" s="90"/>
    </row>
    <row r="211" spans="1:14" s="78" customFormat="1" ht="20.25" customHeight="1">
      <c r="A211" s="203"/>
      <c r="B211" s="485" t="s">
        <v>1189</v>
      </c>
      <c r="C211" s="88"/>
      <c r="D211" s="89" t="s">
        <v>275</v>
      </c>
      <c r="E211" s="264"/>
      <c r="F211" s="264"/>
      <c r="G211" s="90"/>
      <c r="H211" s="90"/>
      <c r="I211" s="90"/>
      <c r="J211" s="90"/>
      <c r="K211" s="90"/>
      <c r="L211" s="90"/>
      <c r="M211" s="90">
        <v>3</v>
      </c>
      <c r="N211" s="90"/>
    </row>
    <row r="212" spans="1:14" s="78" customFormat="1" ht="20.25" customHeight="1">
      <c r="A212" s="203"/>
      <c r="B212" s="485" t="s">
        <v>1190</v>
      </c>
      <c r="C212" s="88"/>
      <c r="D212" s="89" t="s">
        <v>275</v>
      </c>
      <c r="E212" s="264"/>
      <c r="F212" s="264"/>
      <c r="G212" s="90"/>
      <c r="H212" s="90"/>
      <c r="I212" s="90"/>
      <c r="J212" s="90"/>
      <c r="K212" s="90"/>
      <c r="L212" s="90"/>
      <c r="M212" s="90" t="s">
        <v>934</v>
      </c>
      <c r="N212" s="90"/>
    </row>
    <row r="213" spans="1:14" s="78" customFormat="1" ht="20.25" customHeight="1">
      <c r="A213" s="79" t="s">
        <v>1191</v>
      </c>
      <c r="B213" s="485"/>
      <c r="C213" s="88"/>
      <c r="D213" s="89"/>
      <c r="E213" s="264"/>
      <c r="F213" s="264"/>
      <c r="G213" s="90"/>
      <c r="H213" s="90"/>
      <c r="I213" s="90"/>
      <c r="J213" s="90"/>
      <c r="K213" s="90"/>
      <c r="L213" s="90"/>
      <c r="M213" s="90"/>
      <c r="N213" s="90"/>
    </row>
    <row r="214" spans="1:14" s="78" customFormat="1" ht="20.25" customHeight="1">
      <c r="A214" s="203"/>
      <c r="B214" s="292" t="s">
        <v>1192</v>
      </c>
      <c r="C214" s="88"/>
      <c r="D214" s="89" t="s">
        <v>589</v>
      </c>
      <c r="E214" s="264"/>
      <c r="F214" s="264"/>
      <c r="G214" s="90"/>
      <c r="H214" s="90"/>
      <c r="I214" s="90"/>
      <c r="J214" s="90"/>
      <c r="K214" s="90"/>
      <c r="L214" s="90"/>
      <c r="M214" s="90">
        <v>1</v>
      </c>
      <c r="N214" s="90"/>
    </row>
    <row r="215" spans="1:14" s="78" customFormat="1" ht="20.25" customHeight="1">
      <c r="A215" s="203"/>
      <c r="B215" s="292" t="s">
        <v>1193</v>
      </c>
      <c r="C215" s="88"/>
      <c r="D215" s="89"/>
      <c r="E215" s="264"/>
      <c r="F215" s="264"/>
      <c r="G215" s="90"/>
      <c r="H215" s="90"/>
      <c r="I215" s="90"/>
      <c r="J215" s="90"/>
      <c r="K215" s="90"/>
      <c r="L215" s="90"/>
      <c r="M215" s="90"/>
      <c r="N215" s="90"/>
    </row>
    <row r="216" spans="1:14" s="78" customFormat="1" ht="20.25" customHeight="1">
      <c r="A216" s="203"/>
      <c r="B216" s="292" t="s">
        <v>1155</v>
      </c>
      <c r="C216" s="88"/>
      <c r="D216" s="89" t="s">
        <v>275</v>
      </c>
      <c r="E216" s="264"/>
      <c r="F216" s="264"/>
      <c r="G216" s="90"/>
      <c r="H216" s="90"/>
      <c r="I216" s="90"/>
      <c r="J216" s="90"/>
      <c r="K216" s="90"/>
      <c r="L216" s="90"/>
      <c r="M216" s="90">
        <v>8</v>
      </c>
      <c r="N216" s="90"/>
    </row>
    <row r="217" spans="1:14" s="78" customFormat="1" ht="20.25" customHeight="1">
      <c r="A217" s="203"/>
      <c r="B217" s="292" t="s">
        <v>1156</v>
      </c>
      <c r="C217" s="88"/>
      <c r="D217" s="89"/>
      <c r="E217" s="264"/>
      <c r="F217" s="264"/>
      <c r="G217" s="90"/>
      <c r="H217" s="90"/>
      <c r="I217" s="90"/>
      <c r="J217" s="90"/>
      <c r="K217" s="90"/>
      <c r="L217" s="90"/>
      <c r="M217" s="90"/>
      <c r="N217" s="90"/>
    </row>
    <row r="218" spans="1:14" s="78" customFormat="1" ht="20.25" customHeight="1">
      <c r="A218" s="79" t="s">
        <v>1194</v>
      </c>
      <c r="B218" s="485"/>
      <c r="C218" s="88"/>
      <c r="D218" s="89"/>
      <c r="E218" s="264"/>
      <c r="F218" s="264"/>
      <c r="G218" s="90"/>
      <c r="H218" s="90"/>
      <c r="I218" s="90"/>
      <c r="J218" s="90"/>
      <c r="K218" s="90"/>
      <c r="L218" s="90"/>
      <c r="M218" s="90"/>
      <c r="N218" s="90"/>
    </row>
    <row r="219" spans="1:14" s="78" customFormat="1" ht="20.25" customHeight="1">
      <c r="A219" s="203"/>
      <c r="B219" s="292" t="s">
        <v>1294</v>
      </c>
      <c r="C219" s="88"/>
      <c r="D219" s="89" t="s">
        <v>893</v>
      </c>
      <c r="E219" s="264"/>
      <c r="F219" s="264"/>
      <c r="G219" s="90"/>
      <c r="H219" s="90"/>
      <c r="I219" s="90"/>
      <c r="J219" s="90"/>
      <c r="K219" s="90"/>
      <c r="L219" s="90"/>
      <c r="M219" s="90">
        <v>15</v>
      </c>
      <c r="N219" s="90"/>
    </row>
    <row r="220" spans="1:14" s="78" customFormat="1" ht="20.25" customHeight="1">
      <c r="A220" s="203"/>
      <c r="B220" s="292" t="s">
        <v>1295</v>
      </c>
      <c r="C220" s="88"/>
      <c r="D220" s="89" t="s">
        <v>221</v>
      </c>
      <c r="E220" s="264"/>
      <c r="F220" s="264"/>
      <c r="G220" s="90"/>
      <c r="H220" s="90"/>
      <c r="I220" s="90"/>
      <c r="J220" s="90"/>
      <c r="K220" s="90"/>
      <c r="L220" s="90"/>
      <c r="M220" s="90">
        <v>2</v>
      </c>
      <c r="N220" s="90"/>
    </row>
    <row r="221" spans="1:14" s="78" customFormat="1" ht="20.25" customHeight="1">
      <c r="A221" s="79" t="s">
        <v>1195</v>
      </c>
      <c r="B221" s="485"/>
      <c r="C221" s="88"/>
      <c r="D221" s="89"/>
      <c r="E221" s="264"/>
      <c r="F221" s="264"/>
      <c r="G221" s="90"/>
      <c r="H221" s="90"/>
      <c r="I221" s="90"/>
      <c r="J221" s="90"/>
      <c r="K221" s="90"/>
      <c r="L221" s="90"/>
      <c r="M221" s="90"/>
      <c r="N221" s="90"/>
    </row>
    <row r="222" spans="1:14" s="78" customFormat="1" ht="20.25" customHeight="1">
      <c r="A222" s="203"/>
      <c r="B222" s="490" t="s">
        <v>1196</v>
      </c>
      <c r="C222" s="88"/>
      <c r="D222" s="89" t="s">
        <v>683</v>
      </c>
      <c r="E222" s="264"/>
      <c r="F222" s="264"/>
      <c r="G222" s="90"/>
      <c r="H222" s="90"/>
      <c r="I222" s="90"/>
      <c r="J222" s="90"/>
      <c r="K222" s="90"/>
      <c r="L222" s="90"/>
      <c r="M222" s="90">
        <v>80</v>
      </c>
      <c r="N222" s="90"/>
    </row>
    <row r="223" spans="1:14" s="78" customFormat="1" ht="20.25" customHeight="1">
      <c r="A223" s="203"/>
      <c r="B223" s="490" t="s">
        <v>1197</v>
      </c>
      <c r="C223" s="88"/>
      <c r="D223" s="89"/>
      <c r="E223" s="264"/>
      <c r="F223" s="264"/>
      <c r="G223" s="90"/>
      <c r="H223" s="90"/>
      <c r="I223" s="90"/>
      <c r="J223" s="90"/>
      <c r="K223" s="90"/>
      <c r="L223" s="90"/>
      <c r="M223" s="90"/>
      <c r="N223" s="90"/>
    </row>
    <row r="224" spans="1:14" s="78" customFormat="1" ht="20.25" customHeight="1">
      <c r="A224" s="79"/>
      <c r="B224" s="292" t="s">
        <v>1198</v>
      </c>
      <c r="C224" s="31"/>
      <c r="D224" s="60" t="s">
        <v>474</v>
      </c>
      <c r="E224" s="61"/>
      <c r="F224" s="61"/>
      <c r="G224" s="62"/>
      <c r="H224" s="62"/>
      <c r="I224" s="62"/>
      <c r="J224" s="62"/>
      <c r="K224" s="62"/>
      <c r="L224" s="62"/>
      <c r="M224" s="62" t="s">
        <v>1182</v>
      </c>
      <c r="N224" s="62"/>
    </row>
    <row r="225" spans="1:14" s="78" customFormat="1" ht="20.25" customHeight="1">
      <c r="A225" s="79" t="s">
        <v>1199</v>
      </c>
      <c r="B225" s="485"/>
      <c r="C225" s="88"/>
      <c r="D225" s="89"/>
      <c r="E225" s="264"/>
      <c r="F225" s="264"/>
      <c r="G225" s="90"/>
      <c r="H225" s="90"/>
      <c r="I225" s="90"/>
      <c r="J225" s="90"/>
      <c r="K225" s="90"/>
      <c r="L225" s="90"/>
      <c r="M225" s="90"/>
      <c r="N225" s="90"/>
    </row>
    <row r="226" spans="1:14" s="78" customFormat="1" ht="20.25" customHeight="1">
      <c r="A226" s="203"/>
      <c r="B226" s="491" t="s">
        <v>1200</v>
      </c>
      <c r="C226" s="88"/>
      <c r="D226" s="89" t="s">
        <v>1136</v>
      </c>
      <c r="E226" s="264"/>
      <c r="F226" s="264"/>
      <c r="G226" s="90"/>
      <c r="H226" s="90"/>
      <c r="I226" s="90"/>
      <c r="J226" s="90"/>
      <c r="K226" s="90"/>
      <c r="L226" s="90"/>
      <c r="M226" s="90" t="s">
        <v>936</v>
      </c>
      <c r="N226" s="90"/>
    </row>
    <row r="227" spans="1:14" s="78" customFormat="1" ht="20.25" customHeight="1">
      <c r="A227" s="79" t="s">
        <v>1201</v>
      </c>
      <c r="B227" s="485"/>
      <c r="C227" s="88"/>
      <c r="D227" s="89"/>
      <c r="E227" s="264"/>
      <c r="F227" s="264"/>
      <c r="G227" s="90"/>
      <c r="H227" s="90"/>
      <c r="I227" s="90"/>
      <c r="J227" s="90"/>
      <c r="K227" s="90"/>
      <c r="L227" s="90"/>
      <c r="M227" s="90"/>
      <c r="N227" s="90"/>
    </row>
    <row r="228" spans="1:14" s="78" customFormat="1" ht="20.25" customHeight="1">
      <c r="A228" s="79"/>
      <c r="B228" s="690" t="s">
        <v>1202</v>
      </c>
      <c r="C228" s="691"/>
      <c r="D228" s="60" t="s">
        <v>275</v>
      </c>
      <c r="E228" s="61"/>
      <c r="F228" s="61"/>
      <c r="G228" s="62"/>
      <c r="H228" s="62"/>
      <c r="I228" s="62"/>
      <c r="J228" s="62"/>
      <c r="K228" s="62"/>
      <c r="L228" s="62"/>
      <c r="M228" s="62">
        <v>6</v>
      </c>
      <c r="N228" s="62"/>
    </row>
    <row r="229" spans="1:14" s="78" customFormat="1" ht="20.25" customHeight="1">
      <c r="A229" s="79"/>
      <c r="B229" s="690" t="s">
        <v>1203</v>
      </c>
      <c r="C229" s="691"/>
      <c r="D229" s="60" t="s">
        <v>1148</v>
      </c>
      <c r="E229" s="61"/>
      <c r="F229" s="61"/>
      <c r="G229" s="62"/>
      <c r="H229" s="62"/>
      <c r="I229" s="62"/>
      <c r="J229" s="62"/>
      <c r="K229" s="62"/>
      <c r="L229" s="62"/>
      <c r="M229" s="62">
        <v>20</v>
      </c>
      <c r="N229" s="62"/>
    </row>
    <row r="230" spans="1:14" s="78" customFormat="1" ht="20.25" customHeight="1">
      <c r="A230" s="79" t="s">
        <v>1204</v>
      </c>
      <c r="B230" s="291"/>
      <c r="C230" s="31"/>
      <c r="D230" s="60"/>
      <c r="E230" s="61"/>
      <c r="F230" s="61"/>
      <c r="G230" s="62"/>
      <c r="H230" s="62"/>
      <c r="I230" s="62"/>
      <c r="J230" s="62"/>
      <c r="K230" s="62"/>
      <c r="L230" s="62"/>
      <c r="M230" s="62"/>
      <c r="N230" s="62"/>
    </row>
    <row r="231" spans="1:14" s="78" customFormat="1" ht="20.25" customHeight="1" hidden="1">
      <c r="A231" s="79"/>
      <c r="B231" s="292" t="s">
        <v>1206</v>
      </c>
      <c r="C231" s="31"/>
      <c r="D231" s="293" t="s">
        <v>275</v>
      </c>
      <c r="E231" s="61"/>
      <c r="F231" s="61"/>
      <c r="G231" s="62"/>
      <c r="H231" s="62"/>
      <c r="I231" s="62"/>
      <c r="J231" s="62"/>
      <c r="K231" s="62"/>
      <c r="L231" s="62"/>
      <c r="M231" s="493">
        <v>100</v>
      </c>
      <c r="N231" s="62"/>
    </row>
    <row r="232" spans="1:14" s="78" customFormat="1" ht="20.25" customHeight="1" hidden="1">
      <c r="A232" s="79"/>
      <c r="B232" s="292" t="s">
        <v>1207</v>
      </c>
      <c r="C232" s="31"/>
      <c r="D232" s="293"/>
      <c r="E232" s="61"/>
      <c r="F232" s="61"/>
      <c r="G232" s="62"/>
      <c r="H232" s="62"/>
      <c r="I232" s="62"/>
      <c r="J232" s="62"/>
      <c r="K232" s="62"/>
      <c r="L232" s="62"/>
      <c r="M232" s="298"/>
      <c r="N232" s="62"/>
    </row>
    <row r="233" spans="1:14" s="78" customFormat="1" ht="20.25" customHeight="1">
      <c r="A233" s="79"/>
      <c r="B233" s="292" t="s">
        <v>1208</v>
      </c>
      <c r="C233" s="31"/>
      <c r="D233" s="297" t="s">
        <v>683</v>
      </c>
      <c r="E233" s="61"/>
      <c r="F233" s="61"/>
      <c r="G233" s="62"/>
      <c r="H233" s="62"/>
      <c r="I233" s="62"/>
      <c r="J233" s="62"/>
      <c r="K233" s="62"/>
      <c r="L233" s="62"/>
      <c r="M233" s="493">
        <v>80</v>
      </c>
      <c r="N233" s="62"/>
    </row>
    <row r="234" spans="1:14" s="78" customFormat="1" ht="20.25" customHeight="1">
      <c r="A234" s="203"/>
      <c r="B234" s="483" t="s">
        <v>1209</v>
      </c>
      <c r="C234" s="88"/>
      <c r="D234" s="492"/>
      <c r="E234" s="264"/>
      <c r="F234" s="264"/>
      <c r="G234" s="90"/>
      <c r="H234" s="90"/>
      <c r="I234" s="90"/>
      <c r="J234" s="90"/>
      <c r="K234" s="90"/>
      <c r="L234" s="90"/>
      <c r="M234" s="472"/>
      <c r="N234" s="90"/>
    </row>
    <row r="235" spans="1:14" s="78" customFormat="1" ht="20.25" customHeight="1">
      <c r="A235" s="79"/>
      <c r="B235" s="292" t="s">
        <v>1210</v>
      </c>
      <c r="C235" s="31"/>
      <c r="D235" s="297" t="s">
        <v>1144</v>
      </c>
      <c r="E235" s="61"/>
      <c r="F235" s="61"/>
      <c r="G235" s="62"/>
      <c r="H235" s="62"/>
      <c r="I235" s="62"/>
      <c r="J235" s="62"/>
      <c r="K235" s="62"/>
      <c r="L235" s="62"/>
      <c r="M235" s="494">
        <v>4</v>
      </c>
      <c r="N235" s="62"/>
    </row>
    <row r="236" spans="1:14" s="78" customFormat="1" ht="20.25" customHeight="1">
      <c r="A236" s="79"/>
      <c r="B236" s="292" t="s">
        <v>1211</v>
      </c>
      <c r="C236" s="31"/>
      <c r="D236" s="297" t="s">
        <v>683</v>
      </c>
      <c r="E236" s="61"/>
      <c r="F236" s="61"/>
      <c r="G236" s="62"/>
      <c r="H236" s="62"/>
      <c r="I236" s="62"/>
      <c r="J236" s="62"/>
      <c r="K236" s="62"/>
      <c r="L236" s="62"/>
      <c r="M236" s="493">
        <v>80</v>
      </c>
      <c r="N236" s="62"/>
    </row>
    <row r="237" spans="1:14" s="78" customFormat="1" ht="20.25" customHeight="1">
      <c r="A237" s="79"/>
      <c r="B237" s="292" t="s">
        <v>1212</v>
      </c>
      <c r="C237" s="31"/>
      <c r="D237" s="293"/>
      <c r="E237" s="61"/>
      <c r="F237" s="61"/>
      <c r="G237" s="62"/>
      <c r="H237" s="62"/>
      <c r="I237" s="62"/>
      <c r="J237" s="62"/>
      <c r="K237" s="62"/>
      <c r="L237" s="62"/>
      <c r="M237" s="493"/>
      <c r="N237" s="62"/>
    </row>
    <row r="238" spans="1:14" s="390" customFormat="1" ht="20.25" customHeight="1" hidden="1">
      <c r="A238" s="321"/>
      <c r="B238" s="460" t="s">
        <v>1155</v>
      </c>
      <c r="C238" s="495"/>
      <c r="D238" s="415" t="s">
        <v>683</v>
      </c>
      <c r="E238" s="370"/>
      <c r="F238" s="370"/>
      <c r="G238" s="392"/>
      <c r="H238" s="392"/>
      <c r="I238" s="392"/>
      <c r="J238" s="392"/>
      <c r="K238" s="392"/>
      <c r="L238" s="392"/>
      <c r="M238" s="417">
        <v>80</v>
      </c>
      <c r="N238" s="392"/>
    </row>
    <row r="239" spans="1:14" s="390" customFormat="1" ht="20.25" customHeight="1" hidden="1">
      <c r="A239" s="321"/>
      <c r="B239" s="460" t="s">
        <v>1213</v>
      </c>
      <c r="C239" s="495"/>
      <c r="D239" s="415"/>
      <c r="E239" s="370"/>
      <c r="F239" s="370"/>
      <c r="G239" s="392"/>
      <c r="H239" s="392"/>
      <c r="I239" s="392"/>
      <c r="J239" s="392"/>
      <c r="K239" s="392"/>
      <c r="L239" s="392"/>
      <c r="M239" s="417"/>
      <c r="N239" s="392"/>
    </row>
    <row r="240" spans="1:14" s="78" customFormat="1" ht="20.25" customHeight="1">
      <c r="A240" s="79" t="s">
        <v>1205</v>
      </c>
      <c r="B240" s="485"/>
      <c r="C240" s="88"/>
      <c r="D240" s="89"/>
      <c r="E240" s="264"/>
      <c r="F240" s="264"/>
      <c r="G240" s="90"/>
      <c r="H240" s="90"/>
      <c r="I240" s="90"/>
      <c r="J240" s="90"/>
      <c r="K240" s="90"/>
      <c r="L240" s="90"/>
      <c r="M240" s="90"/>
      <c r="N240" s="90"/>
    </row>
    <row r="241" spans="1:14" s="78" customFormat="1" ht="20.25" customHeight="1">
      <c r="A241" s="203"/>
      <c r="B241" s="292" t="s">
        <v>1214</v>
      </c>
      <c r="C241" s="88"/>
      <c r="D241" s="89" t="s">
        <v>1105</v>
      </c>
      <c r="E241" s="264"/>
      <c r="F241" s="264"/>
      <c r="G241" s="90"/>
      <c r="H241" s="90"/>
      <c r="I241" s="90"/>
      <c r="J241" s="90"/>
      <c r="K241" s="90"/>
      <c r="L241" s="90"/>
      <c r="M241" s="90">
        <v>10</v>
      </c>
      <c r="N241" s="90"/>
    </row>
    <row r="242" spans="1:14" s="78" customFormat="1" ht="20.25" customHeight="1">
      <c r="A242" s="203"/>
      <c r="B242" s="292" t="s">
        <v>1215</v>
      </c>
      <c r="C242" s="88"/>
      <c r="D242" s="89"/>
      <c r="E242" s="264"/>
      <c r="F242" s="264"/>
      <c r="G242" s="90"/>
      <c r="H242" s="90"/>
      <c r="I242" s="90"/>
      <c r="J242" s="90"/>
      <c r="K242" s="90"/>
      <c r="L242" s="90"/>
      <c r="M242" s="90"/>
      <c r="N242" s="90"/>
    </row>
    <row r="243" spans="1:14" s="78" customFormat="1" ht="20.25" customHeight="1">
      <c r="A243" s="203"/>
      <c r="B243" s="292" t="s">
        <v>1216</v>
      </c>
      <c r="C243" s="88"/>
      <c r="D243" s="89" t="s">
        <v>1105</v>
      </c>
      <c r="E243" s="264"/>
      <c r="F243" s="264"/>
      <c r="G243" s="90"/>
      <c r="H243" s="90"/>
      <c r="I243" s="90"/>
      <c r="J243" s="90"/>
      <c r="K243" s="90"/>
      <c r="L243" s="90"/>
      <c r="M243" s="90">
        <v>5</v>
      </c>
      <c r="N243" s="90"/>
    </row>
    <row r="244" spans="1:14" s="78" customFormat="1" ht="20.25" customHeight="1">
      <c r="A244" s="203"/>
      <c r="B244" s="292" t="s">
        <v>1217</v>
      </c>
      <c r="C244" s="88"/>
      <c r="D244" s="89"/>
      <c r="E244" s="264"/>
      <c r="F244" s="264"/>
      <c r="G244" s="90"/>
      <c r="H244" s="90"/>
      <c r="I244" s="90"/>
      <c r="J244" s="90"/>
      <c r="K244" s="90"/>
      <c r="L244" s="90"/>
      <c r="M244" s="90"/>
      <c r="N244" s="90"/>
    </row>
    <row r="245" spans="1:14" s="78" customFormat="1" ht="20.25" customHeight="1">
      <c r="A245" s="203"/>
      <c r="B245" s="485" t="s">
        <v>1218</v>
      </c>
      <c r="C245" s="88"/>
      <c r="D245" s="89"/>
      <c r="E245" s="264"/>
      <c r="F245" s="264"/>
      <c r="G245" s="90"/>
      <c r="H245" s="90"/>
      <c r="I245" s="90"/>
      <c r="J245" s="90"/>
      <c r="K245" s="90"/>
      <c r="L245" s="90"/>
      <c r="M245" s="90"/>
      <c r="N245" s="90"/>
    </row>
    <row r="246" spans="1:14" s="78" customFormat="1" ht="20.25" customHeight="1">
      <c r="A246" s="203" t="s">
        <v>1112</v>
      </c>
      <c r="B246" s="87"/>
      <c r="C246" s="88"/>
      <c r="D246" s="89"/>
      <c r="E246" s="264"/>
      <c r="F246" s="264"/>
      <c r="G246" s="90"/>
      <c r="H246" s="90"/>
      <c r="I246" s="90"/>
      <c r="J246" s="90"/>
      <c r="K246" s="90"/>
      <c r="L246" s="90"/>
      <c r="M246" s="90"/>
      <c r="N246" s="90"/>
    </row>
    <row r="247" spans="1:14" s="78" customFormat="1" ht="20.25" customHeight="1">
      <c r="A247" s="203"/>
      <c r="B247" s="292" t="s">
        <v>1219</v>
      </c>
      <c r="C247" s="88"/>
      <c r="D247" s="89" t="s">
        <v>1221</v>
      </c>
      <c r="E247" s="264"/>
      <c r="F247" s="264"/>
      <c r="G247" s="90"/>
      <c r="H247" s="90"/>
      <c r="I247" s="90"/>
      <c r="J247" s="90"/>
      <c r="K247" s="90"/>
      <c r="L247" s="90"/>
      <c r="M247" s="90">
        <v>10</v>
      </c>
      <c r="N247" s="90"/>
    </row>
    <row r="248" spans="1:14" s="78" customFormat="1" ht="20.25" customHeight="1">
      <c r="A248" s="203"/>
      <c r="B248" s="292" t="s">
        <v>1220</v>
      </c>
      <c r="C248" s="88"/>
      <c r="D248" s="89" t="s">
        <v>1222</v>
      </c>
      <c r="E248" s="264"/>
      <c r="F248" s="264"/>
      <c r="G248" s="90"/>
      <c r="H248" s="90"/>
      <c r="I248" s="90"/>
      <c r="J248" s="90"/>
      <c r="K248" s="90"/>
      <c r="L248" s="90"/>
      <c r="M248" s="90"/>
      <c r="N248" s="90"/>
    </row>
    <row r="249" spans="1:14" s="78" customFormat="1" ht="20.25" customHeight="1">
      <c r="A249" s="203"/>
      <c r="B249" s="291"/>
      <c r="C249" s="31"/>
      <c r="D249" s="89" t="s">
        <v>1223</v>
      </c>
      <c r="E249" s="264"/>
      <c r="F249" s="264"/>
      <c r="G249" s="90"/>
      <c r="H249" s="90"/>
      <c r="I249" s="90"/>
      <c r="J249" s="90"/>
      <c r="K249" s="90"/>
      <c r="L249" s="90"/>
      <c r="M249" s="90"/>
      <c r="N249" s="90"/>
    </row>
    <row r="250" spans="1:14" s="78" customFormat="1" ht="20.25" customHeight="1">
      <c r="A250" s="203"/>
      <c r="B250" s="292" t="s">
        <v>1216</v>
      </c>
      <c r="C250" s="88"/>
      <c r="D250" s="89" t="s">
        <v>1105</v>
      </c>
      <c r="E250" s="264"/>
      <c r="F250" s="264"/>
      <c r="G250" s="90"/>
      <c r="H250" s="90"/>
      <c r="I250" s="90"/>
      <c r="J250" s="90"/>
      <c r="K250" s="90"/>
      <c r="L250" s="90"/>
      <c r="M250" s="90">
        <v>5</v>
      </c>
      <c r="N250" s="90"/>
    </row>
    <row r="251" spans="1:14" s="78" customFormat="1" ht="20.25" customHeight="1">
      <c r="A251" s="203"/>
      <c r="B251" s="496" t="s">
        <v>1217</v>
      </c>
      <c r="C251" s="88"/>
      <c r="D251" s="89"/>
      <c r="E251" s="264"/>
      <c r="F251" s="264"/>
      <c r="G251" s="90"/>
      <c r="H251" s="90"/>
      <c r="I251" s="90"/>
      <c r="J251" s="90"/>
      <c r="K251" s="90"/>
      <c r="L251" s="90"/>
      <c r="M251" s="90"/>
      <c r="N251" s="90"/>
    </row>
    <row r="252" spans="1:14" s="8" customFormat="1" ht="19.5" customHeight="1">
      <c r="A252" s="105"/>
      <c r="B252" s="295"/>
      <c r="C252" s="107"/>
      <c r="D252" s="108"/>
      <c r="E252" s="109"/>
      <c r="F252" s="109"/>
      <c r="G252" s="109"/>
      <c r="H252" s="109"/>
      <c r="I252" s="109"/>
      <c r="J252" s="296"/>
      <c r="K252" s="296"/>
      <c r="L252" s="296"/>
      <c r="M252" s="296"/>
      <c r="N252" s="296"/>
    </row>
    <row r="253" spans="1:14" s="8" customFormat="1" ht="18.75">
      <c r="A253" s="68"/>
      <c r="B253" s="6"/>
      <c r="C253" s="68"/>
      <c r="D253" s="216"/>
      <c r="E253" s="217"/>
      <c r="F253" s="217"/>
      <c r="G253" s="217"/>
      <c r="H253" s="217"/>
      <c r="I253" s="217"/>
      <c r="J253" s="309"/>
      <c r="K253" s="309"/>
      <c r="L253" s="309"/>
      <c r="M253" s="309"/>
      <c r="N253" s="309"/>
    </row>
    <row r="254" spans="1:14" s="8" customFormat="1" ht="18.75">
      <c r="A254" s="68"/>
      <c r="B254" s="6"/>
      <c r="C254" s="68"/>
      <c r="D254" s="216"/>
      <c r="E254" s="217"/>
      <c r="F254" s="217"/>
      <c r="G254" s="217"/>
      <c r="H254" s="217"/>
      <c r="I254" s="217"/>
      <c r="J254" s="309"/>
      <c r="K254" s="309"/>
      <c r="L254" s="309"/>
      <c r="M254" s="309"/>
      <c r="N254" s="309"/>
    </row>
    <row r="255" spans="1:14" s="8" customFormat="1" ht="18.75">
      <c r="A255" s="68"/>
      <c r="B255" s="6"/>
      <c r="C255" s="68"/>
      <c r="D255" s="216"/>
      <c r="E255" s="217"/>
      <c r="F255" s="217"/>
      <c r="G255" s="217"/>
      <c r="H255" s="217"/>
      <c r="I255" s="217"/>
      <c r="J255" s="309"/>
      <c r="K255" s="309"/>
      <c r="L255" s="309"/>
      <c r="M255" s="309"/>
      <c r="N255" s="309"/>
    </row>
    <row r="256" spans="1:14" s="8" customFormat="1" ht="18.75">
      <c r="A256" s="68"/>
      <c r="B256" s="6"/>
      <c r="C256" s="68"/>
      <c r="D256" s="216"/>
      <c r="E256" s="217"/>
      <c r="F256" s="217"/>
      <c r="G256" s="217"/>
      <c r="H256" s="217"/>
      <c r="I256" s="217"/>
      <c r="J256" s="309"/>
      <c r="K256" s="309"/>
      <c r="L256" s="309"/>
      <c r="M256" s="309"/>
      <c r="N256" s="309"/>
    </row>
    <row r="257" spans="1:14" s="8" customFormat="1" ht="18.75">
      <c r="A257" s="68"/>
      <c r="B257" s="6"/>
      <c r="C257" s="68"/>
      <c r="D257" s="216"/>
      <c r="E257" s="217"/>
      <c r="F257" s="217"/>
      <c r="G257" s="217"/>
      <c r="H257" s="217"/>
      <c r="I257" s="217"/>
      <c r="J257" s="309"/>
      <c r="K257" s="309"/>
      <c r="L257" s="309"/>
      <c r="M257" s="309"/>
      <c r="N257" s="309"/>
    </row>
    <row r="258" spans="1:14" s="8" customFormat="1" ht="18.75">
      <c r="A258" s="68"/>
      <c r="B258" s="6"/>
      <c r="C258" s="68"/>
      <c r="D258" s="216"/>
      <c r="E258" s="217"/>
      <c r="F258" s="217"/>
      <c r="G258" s="217"/>
      <c r="H258" s="217"/>
      <c r="I258" s="217"/>
      <c r="J258" s="309"/>
      <c r="K258" s="309"/>
      <c r="L258" s="309"/>
      <c r="M258" s="309"/>
      <c r="N258" s="309"/>
    </row>
    <row r="259" spans="1:14" s="8" customFormat="1" ht="18.75">
      <c r="A259" s="68"/>
      <c r="B259" s="6"/>
      <c r="C259" s="68"/>
      <c r="D259" s="216"/>
      <c r="E259" s="217"/>
      <c r="F259" s="217"/>
      <c r="G259" s="217"/>
      <c r="H259" s="217"/>
      <c r="I259" s="217"/>
      <c r="J259" s="309"/>
      <c r="K259" s="309"/>
      <c r="L259" s="309"/>
      <c r="M259" s="309"/>
      <c r="N259" s="309"/>
    </row>
    <row r="260" ht="21.75">
      <c r="A260" s="1"/>
    </row>
    <row r="261" ht="18" customHeight="1">
      <c r="A261" s="1"/>
    </row>
    <row r="264" ht="21.75">
      <c r="A264" s="1"/>
    </row>
  </sheetData>
  <sheetProtection/>
  <mergeCells count="8">
    <mergeCell ref="M6:M8"/>
    <mergeCell ref="N6:N8"/>
    <mergeCell ref="M65:M67"/>
    <mergeCell ref="N65:N67"/>
    <mergeCell ref="B228:C228"/>
    <mergeCell ref="B229:C229"/>
    <mergeCell ref="A7:C7"/>
    <mergeCell ref="A66:C66"/>
  </mergeCells>
  <printOptions/>
  <pageMargins left="0.5511811023622047" right="0.15748031496062992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7"/>
  <sheetViews>
    <sheetView tabSelected="1" zoomScalePageLayoutView="0" workbookViewId="0" topLeftCell="A1">
      <selection activeCell="J18" sqref="J18"/>
    </sheetView>
  </sheetViews>
  <sheetFormatPr defaultColWidth="9.140625" defaultRowHeight="21.75"/>
  <cols>
    <col min="1" max="3" width="2.7109375" style="656" customWidth="1"/>
    <col min="4" max="4" width="2.28125" style="656" customWidth="1"/>
    <col min="5" max="6" width="2.421875" style="656" customWidth="1"/>
    <col min="7" max="7" width="62.00390625" style="656" customWidth="1"/>
    <col min="8" max="9" width="10.57421875" style="656" customWidth="1"/>
    <col min="10" max="10" width="42.8515625" style="656" customWidth="1"/>
    <col min="11" max="11" width="26.57421875" style="656" customWidth="1"/>
    <col min="12" max="12" width="10.57421875" style="656" hidden="1" customWidth="1"/>
    <col min="13" max="13" width="10.7109375" style="656" hidden="1" customWidth="1"/>
    <col min="14" max="14" width="10.57421875" style="656" hidden="1" customWidth="1"/>
    <col min="15" max="15" width="10.421875" style="656" hidden="1" customWidth="1"/>
    <col min="16" max="16" width="11.8515625" style="656" hidden="1" customWidth="1"/>
    <col min="17" max="17" width="27.7109375" style="656" hidden="1" customWidth="1"/>
    <col min="18" max="18" width="8.00390625" style="656" customWidth="1"/>
    <col min="19" max="19" width="7.7109375" style="656" customWidth="1"/>
    <col min="20" max="20" width="8.00390625" style="656" customWidth="1"/>
    <col min="21" max="16384" width="9.140625" style="656" customWidth="1"/>
  </cols>
  <sheetData>
    <row r="1" spans="1:16" s="583" customFormat="1" ht="19.5" customHeight="1">
      <c r="A1" s="717" t="s">
        <v>1627</v>
      </c>
      <c r="P1" s="584"/>
    </row>
    <row r="2" spans="1:17" s="590" customFormat="1" ht="19.5" customHeight="1">
      <c r="A2" s="585"/>
      <c r="B2" s="586"/>
      <c r="C2" s="586"/>
      <c r="D2" s="586"/>
      <c r="E2" s="586"/>
      <c r="F2" s="586"/>
      <c r="G2" s="587"/>
      <c r="H2" s="725" t="s">
        <v>276</v>
      </c>
      <c r="I2" s="727"/>
      <c r="J2" s="1146" t="s">
        <v>1628</v>
      </c>
      <c r="K2" s="1146" t="s">
        <v>1629</v>
      </c>
      <c r="L2" s="710" t="s">
        <v>204</v>
      </c>
      <c r="M2" s="711"/>
      <c r="N2" s="711"/>
      <c r="O2" s="712"/>
      <c r="P2" s="588"/>
      <c r="Q2" s="589"/>
    </row>
    <row r="3" spans="1:17" s="590" customFormat="1" ht="19.5" customHeight="1">
      <c r="A3" s="591"/>
      <c r="B3" s="592"/>
      <c r="C3" s="592"/>
      <c r="F3" s="592"/>
      <c r="G3" s="593" t="s">
        <v>314</v>
      </c>
      <c r="H3" s="1146" t="s">
        <v>682</v>
      </c>
      <c r="I3" s="1146" t="s">
        <v>1348</v>
      </c>
      <c r="J3" s="1148"/>
      <c r="K3" s="1148"/>
      <c r="L3" s="594" t="s">
        <v>697</v>
      </c>
      <c r="M3" s="594" t="s">
        <v>698</v>
      </c>
      <c r="N3" s="594" t="s">
        <v>699</v>
      </c>
      <c r="O3" s="595" t="s">
        <v>700</v>
      </c>
      <c r="P3" s="596" t="s">
        <v>98</v>
      </c>
      <c r="Q3" s="597" t="s">
        <v>100</v>
      </c>
    </row>
    <row r="4" spans="1:17" s="590" customFormat="1" ht="19.5" customHeight="1">
      <c r="A4" s="598"/>
      <c r="B4" s="599"/>
      <c r="C4" s="599"/>
      <c r="D4" s="599"/>
      <c r="E4" s="599"/>
      <c r="F4" s="599"/>
      <c r="G4" s="600"/>
      <c r="H4" s="1147"/>
      <c r="I4" s="1147"/>
      <c r="J4" s="1147"/>
      <c r="K4" s="1147"/>
      <c r="L4" s="601" t="s">
        <v>979</v>
      </c>
      <c r="M4" s="601" t="s">
        <v>980</v>
      </c>
      <c r="N4" s="601" t="s">
        <v>981</v>
      </c>
      <c r="O4" s="601" t="s">
        <v>982</v>
      </c>
      <c r="P4" s="602"/>
      <c r="Q4" s="603"/>
    </row>
    <row r="5" spans="1:17" s="590" customFormat="1" ht="19.5" customHeight="1">
      <c r="A5" s="659" t="s">
        <v>1306</v>
      </c>
      <c r="B5" s="660"/>
      <c r="C5" s="660"/>
      <c r="D5" s="660"/>
      <c r="E5" s="660"/>
      <c r="F5" s="660"/>
      <c r="G5" s="661"/>
      <c r="H5" s="1214"/>
      <c r="I5" s="1214"/>
      <c r="J5" s="1214"/>
      <c r="K5" s="1214"/>
      <c r="L5" s="1209"/>
      <c r="M5" s="662"/>
      <c r="N5" s="662"/>
      <c r="O5" s="662"/>
      <c r="P5" s="663">
        <f>SUM(P6+P79+P84)</f>
        <v>11596820</v>
      </c>
      <c r="Q5" s="664"/>
    </row>
    <row r="6" spans="1:17" s="590" customFormat="1" ht="19.5" customHeight="1">
      <c r="A6" s="509" t="s">
        <v>649</v>
      </c>
      <c r="B6" s="604"/>
      <c r="C6" s="604"/>
      <c r="D6" s="604"/>
      <c r="E6" s="604"/>
      <c r="F6" s="604"/>
      <c r="G6" s="605"/>
      <c r="H6" s="607"/>
      <c r="I6" s="607"/>
      <c r="J6" s="607"/>
      <c r="K6" s="607"/>
      <c r="L6" s="1210"/>
      <c r="M6" s="608"/>
      <c r="N6" s="608"/>
      <c r="O6" s="608"/>
      <c r="P6" s="606">
        <f>SUM(P7,P46,P56,P60)</f>
        <v>9386820</v>
      </c>
      <c r="Q6" s="607"/>
    </row>
    <row r="7" spans="1:17" s="590" customFormat="1" ht="19.5" customHeight="1">
      <c r="A7" s="163" t="s">
        <v>352</v>
      </c>
      <c r="B7" s="610"/>
      <c r="C7" s="610"/>
      <c r="D7" s="610"/>
      <c r="E7" s="610"/>
      <c r="F7" s="610"/>
      <c r="G7" s="611"/>
      <c r="H7" s="614"/>
      <c r="I7" s="614"/>
      <c r="J7" s="614"/>
      <c r="K7" s="614"/>
      <c r="L7" s="1211"/>
      <c r="M7" s="612"/>
      <c r="N7" s="612"/>
      <c r="O7" s="612"/>
      <c r="P7" s="613">
        <f>SUM(P8)</f>
        <v>8443720</v>
      </c>
      <c r="Q7" s="614"/>
    </row>
    <row r="8" spans="1:17" s="590" customFormat="1" ht="19.5" customHeight="1">
      <c r="A8" s="163" t="s">
        <v>353</v>
      </c>
      <c r="B8" s="610"/>
      <c r="C8" s="610"/>
      <c r="D8" s="610"/>
      <c r="E8" s="610"/>
      <c r="F8" s="610"/>
      <c r="G8" s="611"/>
      <c r="H8" s="614"/>
      <c r="I8" s="614"/>
      <c r="J8" s="614"/>
      <c r="K8" s="614"/>
      <c r="L8" s="1211"/>
      <c r="M8" s="612"/>
      <c r="N8" s="612"/>
      <c r="O8" s="612"/>
      <c r="P8" s="613">
        <f>SUM(P9,P17,P26,P36)</f>
        <v>8443720</v>
      </c>
      <c r="Q8" s="614"/>
    </row>
    <row r="9" spans="1:17" s="590" customFormat="1" ht="19.5" customHeight="1">
      <c r="A9" s="513" t="s">
        <v>653</v>
      </c>
      <c r="B9" s="615"/>
      <c r="C9" s="615"/>
      <c r="D9" s="615"/>
      <c r="E9" s="615"/>
      <c r="F9" s="615"/>
      <c r="G9" s="616"/>
      <c r="H9" s="621"/>
      <c r="I9" s="621"/>
      <c r="J9" s="621"/>
      <c r="K9" s="621"/>
      <c r="L9" s="617" t="s">
        <v>983</v>
      </c>
      <c r="M9" s="614"/>
      <c r="N9" s="618"/>
      <c r="O9" s="619" t="s">
        <v>984</v>
      </c>
      <c r="P9" s="620">
        <f>SUM(P10)</f>
        <v>7893270</v>
      </c>
      <c r="Q9" s="621"/>
    </row>
    <row r="10" spans="1:17" s="630" customFormat="1" ht="19.5" customHeight="1">
      <c r="A10" s="622"/>
      <c r="B10" s="623" t="s">
        <v>514</v>
      </c>
      <c r="C10" s="623"/>
      <c r="D10" s="623"/>
      <c r="E10" s="623"/>
      <c r="F10" s="623"/>
      <c r="G10" s="624"/>
      <c r="H10" s="626"/>
      <c r="I10" s="626"/>
      <c r="J10" s="626"/>
      <c r="K10" s="626"/>
      <c r="L10" s="625"/>
      <c r="M10" s="626"/>
      <c r="N10" s="627"/>
      <c r="O10" s="628"/>
      <c r="P10" s="629">
        <f>SUM(P11:P15)</f>
        <v>7893270</v>
      </c>
      <c r="Q10" s="626"/>
    </row>
    <row r="11" spans="1:17" s="634" customFormat="1" ht="19.5" customHeight="1" hidden="1">
      <c r="A11" s="631"/>
      <c r="B11" s="623" t="s">
        <v>18</v>
      </c>
      <c r="C11" s="623"/>
      <c r="D11" s="623"/>
      <c r="E11" s="623"/>
      <c r="F11" s="623"/>
      <c r="G11" s="624"/>
      <c r="H11" s="632" t="s">
        <v>205</v>
      </c>
      <c r="I11" s="632"/>
      <c r="J11" s="632"/>
      <c r="K11" s="632"/>
      <c r="L11" s="623"/>
      <c r="M11" s="626"/>
      <c r="N11" s="623"/>
      <c r="O11" s="626"/>
      <c r="P11" s="323">
        <v>7624070</v>
      </c>
      <c r="Q11" s="633"/>
    </row>
    <row r="12" spans="1:17" s="634" customFormat="1" ht="19.5" customHeight="1" hidden="1">
      <c r="A12" s="631"/>
      <c r="B12" s="623" t="s">
        <v>254</v>
      </c>
      <c r="C12" s="623"/>
      <c r="D12" s="623"/>
      <c r="E12" s="623"/>
      <c r="F12" s="623"/>
      <c r="G12" s="624"/>
      <c r="H12" s="632"/>
      <c r="I12" s="632"/>
      <c r="J12" s="632"/>
      <c r="K12" s="632"/>
      <c r="L12" s="623"/>
      <c r="M12" s="626"/>
      <c r="N12" s="623"/>
      <c r="O12" s="626"/>
      <c r="P12" s="323">
        <v>199200</v>
      </c>
      <c r="Q12" s="633"/>
    </row>
    <row r="13" spans="1:17" s="634" customFormat="1" ht="19.5" customHeight="1" hidden="1">
      <c r="A13" s="631"/>
      <c r="B13" s="623" t="s">
        <v>19</v>
      </c>
      <c r="C13" s="623"/>
      <c r="D13" s="623"/>
      <c r="E13" s="623"/>
      <c r="F13" s="623"/>
      <c r="G13" s="624"/>
      <c r="H13" s="632" t="s">
        <v>205</v>
      </c>
      <c r="I13" s="632"/>
      <c r="J13" s="632"/>
      <c r="K13" s="632"/>
      <c r="L13" s="623"/>
      <c r="M13" s="626"/>
      <c r="N13" s="623"/>
      <c r="O13" s="626"/>
      <c r="P13" s="629">
        <v>15000</v>
      </c>
      <c r="Q13" s="633"/>
    </row>
    <row r="14" spans="1:17" s="634" customFormat="1" ht="19.5" customHeight="1" hidden="1">
      <c r="A14" s="631"/>
      <c r="B14" s="623" t="s">
        <v>560</v>
      </c>
      <c r="C14" s="623"/>
      <c r="D14" s="623"/>
      <c r="E14" s="623"/>
      <c r="F14" s="623"/>
      <c r="G14" s="624"/>
      <c r="H14" s="632" t="s">
        <v>205</v>
      </c>
      <c r="I14" s="632"/>
      <c r="J14" s="632"/>
      <c r="K14" s="632"/>
      <c r="L14" s="623"/>
      <c r="M14" s="626"/>
      <c r="N14" s="623"/>
      <c r="O14" s="626"/>
      <c r="P14" s="629">
        <v>5000</v>
      </c>
      <c r="Q14" s="633"/>
    </row>
    <row r="15" spans="1:17" s="630" customFormat="1" ht="19.5" customHeight="1" hidden="1">
      <c r="A15" s="622"/>
      <c r="B15" s="623" t="s">
        <v>359</v>
      </c>
      <c r="C15" s="623"/>
      <c r="D15" s="623"/>
      <c r="E15" s="623"/>
      <c r="F15" s="623"/>
      <c r="G15" s="624"/>
      <c r="H15" s="632" t="s">
        <v>205</v>
      </c>
      <c r="I15" s="632"/>
      <c r="J15" s="632"/>
      <c r="K15" s="632"/>
      <c r="L15" s="623"/>
      <c r="M15" s="626"/>
      <c r="N15" s="623"/>
      <c r="O15" s="626"/>
      <c r="P15" s="629">
        <v>50000</v>
      </c>
      <c r="Q15" s="626"/>
    </row>
    <row r="16" spans="1:17" s="630" customFormat="1" ht="13.5" customHeight="1">
      <c r="A16" s="609"/>
      <c r="B16" s="623"/>
      <c r="C16" s="623"/>
      <c r="D16" s="623"/>
      <c r="E16" s="623"/>
      <c r="F16" s="623"/>
      <c r="G16" s="624"/>
      <c r="H16" s="632"/>
      <c r="I16" s="632"/>
      <c r="J16" s="632"/>
      <c r="K16" s="632"/>
      <c r="L16" s="623"/>
      <c r="M16" s="626"/>
      <c r="N16" s="623"/>
      <c r="O16" s="626"/>
      <c r="P16" s="629"/>
      <c r="Q16" s="626"/>
    </row>
    <row r="17" spans="1:18" s="677" customFormat="1" ht="19.5" customHeight="1">
      <c r="A17" s="665" t="s">
        <v>654</v>
      </c>
      <c r="B17" s="666"/>
      <c r="C17" s="666"/>
      <c r="D17" s="666"/>
      <c r="E17" s="666"/>
      <c r="F17" s="666"/>
      <c r="G17" s="667"/>
      <c r="H17" s="668" t="s">
        <v>611</v>
      </c>
      <c r="I17" s="668"/>
      <c r="J17" s="668"/>
      <c r="K17" s="668"/>
      <c r="L17" s="669" t="s">
        <v>983</v>
      </c>
      <c r="M17" s="670"/>
      <c r="N17" s="671"/>
      <c r="O17" s="672" t="s">
        <v>984</v>
      </c>
      <c r="P17" s="673">
        <f>SUM(,P18,P21)</f>
        <v>177500</v>
      </c>
      <c r="Q17" s="674"/>
      <c r="R17" s="676"/>
    </row>
    <row r="18" spans="1:17" s="590" customFormat="1" ht="19.5" customHeight="1">
      <c r="A18" s="622"/>
      <c r="B18" s="635" t="s">
        <v>926</v>
      </c>
      <c r="C18" s="623"/>
      <c r="D18" s="610"/>
      <c r="E18" s="623"/>
      <c r="F18" s="623"/>
      <c r="G18" s="623"/>
      <c r="H18" s="636" t="s">
        <v>614</v>
      </c>
      <c r="I18" s="636"/>
      <c r="J18" s="636"/>
      <c r="K18" s="636"/>
      <c r="L18" s="637"/>
      <c r="M18" s="638"/>
      <c r="N18" s="639"/>
      <c r="O18" s="640"/>
      <c r="P18" s="641">
        <f>SUM(P19:P20)</f>
        <v>79000</v>
      </c>
      <c r="Q18" s="626"/>
    </row>
    <row r="19" spans="1:17" s="590" customFormat="1" ht="19.5" customHeight="1">
      <c r="A19" s="622"/>
      <c r="B19" s="635"/>
      <c r="C19" s="623" t="s">
        <v>998</v>
      </c>
      <c r="D19" s="610"/>
      <c r="E19" s="623"/>
      <c r="F19" s="623"/>
      <c r="G19" s="623"/>
      <c r="H19" s="642"/>
      <c r="I19" s="642"/>
      <c r="J19" s="642"/>
      <c r="K19" s="642"/>
      <c r="L19" s="643"/>
      <c r="M19" s="644"/>
      <c r="N19" s="645" t="s">
        <v>1241</v>
      </c>
      <c r="O19" s="646"/>
      <c r="P19" s="629">
        <v>54000</v>
      </c>
      <c r="Q19" s="626" t="s">
        <v>999</v>
      </c>
    </row>
    <row r="20" spans="1:17" s="590" customFormat="1" ht="19.5" customHeight="1">
      <c r="A20" s="622"/>
      <c r="B20" s="635"/>
      <c r="C20" s="623" t="s">
        <v>1242</v>
      </c>
      <c r="D20" s="610"/>
      <c r="E20" s="623"/>
      <c r="F20" s="623"/>
      <c r="G20" s="623"/>
      <c r="H20" s="642"/>
      <c r="I20" s="642"/>
      <c r="J20" s="642"/>
      <c r="K20" s="642"/>
      <c r="L20" s="643"/>
      <c r="M20" s="644" t="s">
        <v>1229</v>
      </c>
      <c r="N20" s="645"/>
      <c r="O20" s="646"/>
      <c r="P20" s="629">
        <v>25000</v>
      </c>
      <c r="Q20" s="626" t="s">
        <v>1243</v>
      </c>
    </row>
    <row r="21" spans="1:17" s="590" customFormat="1" ht="19.5" customHeight="1">
      <c r="A21" s="622"/>
      <c r="B21" s="635" t="s">
        <v>927</v>
      </c>
      <c r="C21" s="623"/>
      <c r="D21" s="610"/>
      <c r="E21" s="623"/>
      <c r="F21" s="623"/>
      <c r="G21" s="623"/>
      <c r="H21" s="636" t="s">
        <v>372</v>
      </c>
      <c r="I21" s="636"/>
      <c r="J21" s="636"/>
      <c r="K21" s="636"/>
      <c r="L21" s="637"/>
      <c r="M21" s="638"/>
      <c r="N21" s="639"/>
      <c r="O21" s="640"/>
      <c r="P21" s="641">
        <f>SUM(P22:P24)</f>
        <v>98500</v>
      </c>
      <c r="Q21" s="626"/>
    </row>
    <row r="22" spans="1:17" s="590" customFormat="1" ht="19.5" customHeight="1">
      <c r="A22" s="622"/>
      <c r="B22" s="635"/>
      <c r="C22" s="623" t="s">
        <v>1000</v>
      </c>
      <c r="D22" s="610"/>
      <c r="E22" s="623"/>
      <c r="F22" s="623"/>
      <c r="G22" s="623"/>
      <c r="H22" s="642"/>
      <c r="I22" s="642"/>
      <c r="J22" s="642"/>
      <c r="K22" s="642"/>
      <c r="L22" s="627">
        <v>21824</v>
      </c>
      <c r="M22" s="647"/>
      <c r="N22" s="627"/>
      <c r="O22" s="648">
        <v>22129</v>
      </c>
      <c r="P22" s="629">
        <v>65000</v>
      </c>
      <c r="Q22" s="626" t="s">
        <v>932</v>
      </c>
    </row>
    <row r="23" spans="1:17" s="590" customFormat="1" ht="18.75">
      <c r="A23" s="622"/>
      <c r="B23" s="610"/>
      <c r="C23" s="623" t="s">
        <v>1244</v>
      </c>
      <c r="D23" s="623"/>
      <c r="E23" s="610"/>
      <c r="F23" s="623"/>
      <c r="G23" s="623"/>
      <c r="H23" s="632"/>
      <c r="I23" s="632"/>
      <c r="J23" s="632"/>
      <c r="K23" s="632"/>
      <c r="L23" s="643"/>
      <c r="M23" s="649"/>
      <c r="N23" s="650"/>
      <c r="O23" s="646" t="s">
        <v>1245</v>
      </c>
      <c r="P23" s="629">
        <v>13500</v>
      </c>
      <c r="Q23" s="626" t="s">
        <v>1246</v>
      </c>
    </row>
    <row r="24" spans="1:17" s="590" customFormat="1" ht="18.75">
      <c r="A24" s="622"/>
      <c r="B24" s="610"/>
      <c r="C24" s="623" t="s">
        <v>1247</v>
      </c>
      <c r="D24" s="623"/>
      <c r="E24" s="610"/>
      <c r="F24" s="623"/>
      <c r="G24" s="623"/>
      <c r="H24" s="632"/>
      <c r="I24" s="632"/>
      <c r="J24" s="632"/>
      <c r="K24" s="632"/>
      <c r="L24" s="643"/>
      <c r="M24" s="649"/>
      <c r="N24" s="650"/>
      <c r="O24" s="646" t="s">
        <v>1245</v>
      </c>
      <c r="P24" s="629">
        <v>20000</v>
      </c>
      <c r="Q24" s="626" t="s">
        <v>1246</v>
      </c>
    </row>
    <row r="25" spans="1:17" s="590" customFormat="1" ht="15" customHeight="1">
      <c r="A25" s="622"/>
      <c r="B25" s="610"/>
      <c r="C25" s="623"/>
      <c r="D25" s="623"/>
      <c r="E25" s="610"/>
      <c r="F25" s="623"/>
      <c r="G25" s="623"/>
      <c r="H25" s="632"/>
      <c r="I25" s="632"/>
      <c r="J25" s="632"/>
      <c r="K25" s="632"/>
      <c r="L25" s="643"/>
      <c r="M25" s="649"/>
      <c r="N25" s="650"/>
      <c r="O25" s="646"/>
      <c r="P25" s="629"/>
      <c r="Q25" s="626"/>
    </row>
    <row r="26" spans="1:17" s="680" customFormat="1" ht="19.5" customHeight="1">
      <c r="A26" s="665" t="s">
        <v>625</v>
      </c>
      <c r="B26" s="678"/>
      <c r="C26" s="678"/>
      <c r="D26" s="678"/>
      <c r="E26" s="678"/>
      <c r="F26" s="678"/>
      <c r="G26" s="679"/>
      <c r="H26" s="668" t="s">
        <v>594</v>
      </c>
      <c r="I26" s="668"/>
      <c r="J26" s="668"/>
      <c r="K26" s="668"/>
      <c r="L26" s="669" t="s">
        <v>983</v>
      </c>
      <c r="M26" s="670"/>
      <c r="N26" s="671"/>
      <c r="O26" s="672" t="s">
        <v>984</v>
      </c>
      <c r="P26" s="673">
        <f>SUM(P27,P32)</f>
        <v>60750</v>
      </c>
      <c r="Q26" s="674"/>
    </row>
    <row r="27" spans="1:17" s="590" customFormat="1" ht="19.5" customHeight="1">
      <c r="A27" s="609"/>
      <c r="B27" s="635" t="s">
        <v>926</v>
      </c>
      <c r="C27" s="623"/>
      <c r="D27" s="610"/>
      <c r="E27" s="623"/>
      <c r="F27" s="623"/>
      <c r="G27" s="624"/>
      <c r="H27" s="632" t="s">
        <v>857</v>
      </c>
      <c r="I27" s="632"/>
      <c r="J27" s="632"/>
      <c r="K27" s="632"/>
      <c r="L27" s="643"/>
      <c r="M27" s="649"/>
      <c r="N27" s="643"/>
      <c r="O27" s="646"/>
      <c r="P27" s="641">
        <f>SUM(P28:P31)</f>
        <v>38000</v>
      </c>
      <c r="Q27" s="626"/>
    </row>
    <row r="28" spans="1:17" s="590" customFormat="1" ht="19.5" customHeight="1">
      <c r="A28" s="609"/>
      <c r="B28" s="623"/>
      <c r="C28" s="623" t="s">
        <v>1255</v>
      </c>
      <c r="D28" s="610"/>
      <c r="E28" s="623"/>
      <c r="F28" s="623"/>
      <c r="G28" s="624"/>
      <c r="H28" s="632"/>
      <c r="I28" s="632"/>
      <c r="J28" s="632"/>
      <c r="K28" s="632"/>
      <c r="L28" s="643"/>
      <c r="M28" s="649" t="s">
        <v>1229</v>
      </c>
      <c r="N28" s="643"/>
      <c r="O28" s="646"/>
      <c r="P28" s="629">
        <v>9500</v>
      </c>
      <c r="Q28" s="626" t="s">
        <v>1256</v>
      </c>
    </row>
    <row r="29" spans="1:17" s="590" customFormat="1" ht="19.5" customHeight="1">
      <c r="A29" s="609"/>
      <c r="B29" s="623"/>
      <c r="C29" s="623" t="s">
        <v>1257</v>
      </c>
      <c r="D29" s="610"/>
      <c r="E29" s="623"/>
      <c r="F29" s="623"/>
      <c r="G29" s="624"/>
      <c r="H29" s="632"/>
      <c r="I29" s="632"/>
      <c r="J29" s="632"/>
      <c r="K29" s="632"/>
      <c r="L29" s="643"/>
      <c r="M29" s="649" t="s">
        <v>1229</v>
      </c>
      <c r="N29" s="643"/>
      <c r="O29" s="646"/>
      <c r="P29" s="629">
        <v>9500</v>
      </c>
      <c r="Q29" s="626" t="s">
        <v>1256</v>
      </c>
    </row>
    <row r="30" spans="1:17" s="590" customFormat="1" ht="19.5" customHeight="1">
      <c r="A30" s="609"/>
      <c r="B30" s="623"/>
      <c r="C30" s="623" t="s">
        <v>1258</v>
      </c>
      <c r="D30" s="610"/>
      <c r="E30" s="623"/>
      <c r="F30" s="623"/>
      <c r="G30" s="624"/>
      <c r="H30" s="632"/>
      <c r="I30" s="632"/>
      <c r="J30" s="632"/>
      <c r="K30" s="632"/>
      <c r="L30" s="643"/>
      <c r="M30" s="649"/>
      <c r="N30" s="643" t="s">
        <v>1259</v>
      </c>
      <c r="O30" s="646"/>
      <c r="P30" s="629">
        <v>9500</v>
      </c>
      <c r="Q30" s="626" t="s">
        <v>1256</v>
      </c>
    </row>
    <row r="31" spans="1:17" s="590" customFormat="1" ht="19.5" customHeight="1">
      <c r="A31" s="609"/>
      <c r="B31" s="623"/>
      <c r="C31" s="623" t="s">
        <v>1260</v>
      </c>
      <c r="D31" s="610"/>
      <c r="E31" s="623"/>
      <c r="F31" s="623"/>
      <c r="G31" s="624"/>
      <c r="H31" s="632"/>
      <c r="I31" s="632"/>
      <c r="J31" s="632"/>
      <c r="K31" s="632"/>
      <c r="L31" s="643"/>
      <c r="M31" s="649"/>
      <c r="N31" s="643" t="s">
        <v>1259</v>
      </c>
      <c r="O31" s="646"/>
      <c r="P31" s="629">
        <v>9500</v>
      </c>
      <c r="Q31" s="626" t="s">
        <v>1256</v>
      </c>
    </row>
    <row r="32" spans="1:17" s="590" customFormat="1" ht="19.5" customHeight="1">
      <c r="A32" s="609"/>
      <c r="B32" s="635" t="s">
        <v>927</v>
      </c>
      <c r="C32" s="623"/>
      <c r="D32" s="610"/>
      <c r="E32" s="623"/>
      <c r="F32" s="623"/>
      <c r="G32" s="624"/>
      <c r="H32" s="632" t="s">
        <v>701</v>
      </c>
      <c r="I32" s="632"/>
      <c r="J32" s="632"/>
      <c r="K32" s="632"/>
      <c r="L32" s="643"/>
      <c r="M32" s="649"/>
      <c r="N32" s="643"/>
      <c r="O32" s="646"/>
      <c r="P32" s="641">
        <f>SUM(P33:P34)</f>
        <v>22750</v>
      </c>
      <c r="Q32" s="626"/>
    </row>
    <row r="33" spans="1:17" s="590" customFormat="1" ht="19.5" customHeight="1">
      <c r="A33" s="609"/>
      <c r="B33" s="623"/>
      <c r="C33" s="623" t="s">
        <v>1261</v>
      </c>
      <c r="D33" s="610"/>
      <c r="E33" s="623"/>
      <c r="F33" s="623"/>
      <c r="G33" s="624"/>
      <c r="H33" s="632"/>
      <c r="I33" s="632"/>
      <c r="J33" s="632"/>
      <c r="K33" s="632"/>
      <c r="L33" s="643">
        <v>21855</v>
      </c>
      <c r="M33" s="649">
        <v>21976</v>
      </c>
      <c r="N33" s="643"/>
      <c r="O33" s="646"/>
      <c r="P33" s="629">
        <v>11000</v>
      </c>
      <c r="Q33" s="626" t="s">
        <v>1246</v>
      </c>
    </row>
    <row r="34" spans="1:17" s="590" customFormat="1" ht="19.5" customHeight="1">
      <c r="A34" s="609"/>
      <c r="B34" s="623"/>
      <c r="C34" s="623" t="s">
        <v>1262</v>
      </c>
      <c r="D34" s="610"/>
      <c r="E34" s="623"/>
      <c r="F34" s="623"/>
      <c r="G34" s="624"/>
      <c r="H34" s="632"/>
      <c r="I34" s="632"/>
      <c r="J34" s="632"/>
      <c r="K34" s="632"/>
      <c r="L34" s="643"/>
      <c r="M34" s="649">
        <v>21976</v>
      </c>
      <c r="N34" s="643">
        <v>22098</v>
      </c>
      <c r="O34" s="646"/>
      <c r="P34" s="651">
        <v>11750</v>
      </c>
      <c r="Q34" s="626" t="s">
        <v>1246</v>
      </c>
    </row>
    <row r="35" spans="1:17" s="630" customFormat="1" ht="15" customHeight="1">
      <c r="A35" s="622"/>
      <c r="B35" s="623"/>
      <c r="C35" s="623"/>
      <c r="D35" s="623"/>
      <c r="E35" s="623"/>
      <c r="F35" s="623"/>
      <c r="G35" s="624"/>
      <c r="H35" s="632"/>
      <c r="I35" s="632"/>
      <c r="J35" s="632"/>
      <c r="K35" s="632"/>
      <c r="L35" s="627"/>
      <c r="M35" s="632"/>
      <c r="N35" s="643"/>
      <c r="O35" s="652"/>
      <c r="P35" s="629"/>
      <c r="Q35" s="626"/>
    </row>
    <row r="36" spans="1:21" s="677" customFormat="1" ht="19.5" customHeight="1">
      <c r="A36" s="665" t="s">
        <v>643</v>
      </c>
      <c r="B36" s="666"/>
      <c r="C36" s="666"/>
      <c r="D36" s="666"/>
      <c r="E36" s="666"/>
      <c r="F36" s="666"/>
      <c r="G36" s="667"/>
      <c r="H36" s="668" t="s">
        <v>1265</v>
      </c>
      <c r="I36" s="668"/>
      <c r="J36" s="668"/>
      <c r="K36" s="668"/>
      <c r="L36" s="669" t="s">
        <v>983</v>
      </c>
      <c r="M36" s="670"/>
      <c r="N36" s="671"/>
      <c r="O36" s="672" t="s">
        <v>984</v>
      </c>
      <c r="P36" s="673">
        <f>SUM(P37+P42)</f>
        <v>312200</v>
      </c>
      <c r="Q36" s="674"/>
      <c r="U36" s="675"/>
    </row>
    <row r="37" spans="1:21" s="677" customFormat="1" ht="19.5" customHeight="1">
      <c r="A37" s="665"/>
      <c r="B37" s="300" t="s">
        <v>926</v>
      </c>
      <c r="C37" s="83"/>
      <c r="D37" s="83"/>
      <c r="E37" s="666"/>
      <c r="F37" s="666"/>
      <c r="G37" s="667"/>
      <c r="H37" s="668"/>
      <c r="I37" s="668"/>
      <c r="J37" s="668"/>
      <c r="K37" s="668"/>
      <c r="L37" s="669"/>
      <c r="M37" s="670"/>
      <c r="N37" s="671"/>
      <c r="O37" s="672"/>
      <c r="P37" s="673">
        <f>SUM(P38:P41)</f>
        <v>202200</v>
      </c>
      <c r="Q37" s="674"/>
      <c r="U37" s="675"/>
    </row>
    <row r="38" spans="1:17" s="590" customFormat="1" ht="19.5" customHeight="1">
      <c r="A38" s="622"/>
      <c r="B38" s="83"/>
      <c r="C38" s="83" t="s">
        <v>1026</v>
      </c>
      <c r="D38" s="164"/>
      <c r="E38" s="623"/>
      <c r="F38" s="623"/>
      <c r="G38" s="624"/>
      <c r="H38" s="632">
        <v>1</v>
      </c>
      <c r="I38" s="632"/>
      <c r="J38" s="632"/>
      <c r="K38" s="632"/>
      <c r="L38" s="643">
        <v>21855</v>
      </c>
      <c r="M38" s="646"/>
      <c r="N38" s="643">
        <v>22098</v>
      </c>
      <c r="O38" s="646"/>
      <c r="P38" s="629">
        <v>52400</v>
      </c>
      <c r="Q38" s="626" t="s">
        <v>1269</v>
      </c>
    </row>
    <row r="39" spans="1:17" s="590" customFormat="1" ht="19.5" customHeight="1">
      <c r="A39" s="622"/>
      <c r="B39" s="83"/>
      <c r="C39" s="83" t="s">
        <v>1027</v>
      </c>
      <c r="D39" s="164"/>
      <c r="E39" s="623"/>
      <c r="F39" s="623"/>
      <c r="G39" s="624"/>
      <c r="H39" s="632">
        <v>1</v>
      </c>
      <c r="I39" s="632"/>
      <c r="J39" s="632"/>
      <c r="K39" s="632"/>
      <c r="L39" s="643">
        <v>21855</v>
      </c>
      <c r="M39" s="646"/>
      <c r="N39" s="643">
        <v>22098</v>
      </c>
      <c r="O39" s="646"/>
      <c r="P39" s="629">
        <v>52400</v>
      </c>
      <c r="Q39" s="626" t="s">
        <v>1269</v>
      </c>
    </row>
    <row r="40" spans="1:17" s="590" customFormat="1" ht="19.5" customHeight="1">
      <c r="A40" s="622"/>
      <c r="B40" s="83"/>
      <c r="C40" s="83" t="s">
        <v>1028</v>
      </c>
      <c r="D40" s="164"/>
      <c r="E40" s="623"/>
      <c r="F40" s="623"/>
      <c r="G40" s="624"/>
      <c r="H40" s="632">
        <v>1</v>
      </c>
      <c r="I40" s="632"/>
      <c r="J40" s="632"/>
      <c r="K40" s="632"/>
      <c r="L40" s="643">
        <v>21855</v>
      </c>
      <c r="M40" s="646"/>
      <c r="N40" s="643">
        <v>22098</v>
      </c>
      <c r="O40" s="646"/>
      <c r="P40" s="629">
        <v>52400</v>
      </c>
      <c r="Q40" s="626" t="s">
        <v>1020</v>
      </c>
    </row>
    <row r="41" spans="1:17" s="590" customFormat="1" ht="19.5" customHeight="1">
      <c r="A41" s="622"/>
      <c r="B41" s="83"/>
      <c r="C41" s="83" t="s">
        <v>1270</v>
      </c>
      <c r="D41" s="164"/>
      <c r="E41" s="623"/>
      <c r="F41" s="623"/>
      <c r="G41" s="624"/>
      <c r="H41" s="632">
        <v>3</v>
      </c>
      <c r="I41" s="632"/>
      <c r="J41" s="632"/>
      <c r="K41" s="632"/>
      <c r="L41" s="1212">
        <v>21855</v>
      </c>
      <c r="M41" s="646"/>
      <c r="N41" s="648"/>
      <c r="O41" s="648">
        <v>22129</v>
      </c>
      <c r="P41" s="629">
        <v>45000</v>
      </c>
      <c r="Q41" s="626" t="s">
        <v>1269</v>
      </c>
    </row>
    <row r="42" spans="1:17" s="653" customFormat="1" ht="18.75" customHeight="1">
      <c r="A42" s="622"/>
      <c r="B42" s="635" t="s">
        <v>927</v>
      </c>
      <c r="C42" s="623"/>
      <c r="D42" s="623"/>
      <c r="E42" s="623"/>
      <c r="F42" s="623"/>
      <c r="G42" s="624"/>
      <c r="H42" s="632"/>
      <c r="I42" s="632"/>
      <c r="J42" s="632"/>
      <c r="K42" s="632"/>
      <c r="L42" s="643"/>
      <c r="M42" s="646"/>
      <c r="N42" s="643"/>
      <c r="O42" s="646"/>
      <c r="P42" s="641">
        <f>SUM(P43)</f>
        <v>110000</v>
      </c>
      <c r="Q42" s="626"/>
    </row>
    <row r="43" spans="1:17" s="653" customFormat="1" ht="18.75" customHeight="1">
      <c r="A43" s="622"/>
      <c r="B43" s="623"/>
      <c r="C43" s="623" t="s">
        <v>1030</v>
      </c>
      <c r="D43" s="610"/>
      <c r="E43" s="623"/>
      <c r="F43" s="623"/>
      <c r="G43" s="624"/>
      <c r="H43" s="632">
        <v>14</v>
      </c>
      <c r="I43" s="632"/>
      <c r="J43" s="632"/>
      <c r="K43" s="632"/>
      <c r="L43" s="1212">
        <v>21824</v>
      </c>
      <c r="M43" s="646"/>
      <c r="N43" s="648"/>
      <c r="O43" s="648">
        <v>22160</v>
      </c>
      <c r="P43" s="629">
        <v>110000</v>
      </c>
      <c r="Q43" s="626" t="s">
        <v>932</v>
      </c>
    </row>
    <row r="44" spans="1:17" s="653" customFormat="1" ht="18.75" customHeight="1">
      <c r="A44" s="622"/>
      <c r="B44" s="623"/>
      <c r="C44" s="623" t="s">
        <v>1029</v>
      </c>
      <c r="D44" s="610"/>
      <c r="E44" s="623"/>
      <c r="F44" s="623"/>
      <c r="G44" s="624"/>
      <c r="H44" s="632"/>
      <c r="I44" s="632"/>
      <c r="J44" s="632"/>
      <c r="K44" s="632"/>
      <c r="L44" s="1213"/>
      <c r="M44" s="646"/>
      <c r="N44" s="649"/>
      <c r="O44" s="646"/>
      <c r="P44" s="641"/>
      <c r="Q44" s="654"/>
    </row>
    <row r="45" spans="1:17" s="630" customFormat="1" ht="15.75" customHeight="1">
      <c r="A45" s="622"/>
      <c r="B45" s="623"/>
      <c r="C45" s="623"/>
      <c r="D45" s="610"/>
      <c r="E45" s="623"/>
      <c r="F45" s="623"/>
      <c r="G45" s="610"/>
      <c r="H45" s="632"/>
      <c r="I45" s="632"/>
      <c r="J45" s="632"/>
      <c r="K45" s="632"/>
      <c r="L45" s="623"/>
      <c r="M45" s="652"/>
      <c r="N45" s="643"/>
      <c r="O45" s="655"/>
      <c r="P45" s="629"/>
      <c r="Q45" s="626"/>
    </row>
    <row r="46" spans="1:17" s="183" customFormat="1" ht="19.5" customHeight="1">
      <c r="A46" s="163" t="s">
        <v>651</v>
      </c>
      <c r="B46" s="164"/>
      <c r="C46" s="164"/>
      <c r="D46" s="551"/>
      <c r="E46" s="164"/>
      <c r="F46" s="164"/>
      <c r="G46" s="165"/>
      <c r="H46" s="158"/>
      <c r="I46" s="158"/>
      <c r="J46" s="158"/>
      <c r="K46" s="158"/>
      <c r="L46" s="165"/>
      <c r="M46" s="158"/>
      <c r="N46" s="164"/>
      <c r="O46" s="158"/>
      <c r="P46" s="160">
        <f>SUM(P47)</f>
        <v>275100</v>
      </c>
      <c r="Q46" s="158"/>
    </row>
    <row r="47" spans="1:17" s="166" customFormat="1" ht="19.5" customHeight="1">
      <c r="A47" s="705" t="s">
        <v>641</v>
      </c>
      <c r="B47" s="706"/>
      <c r="C47" s="706"/>
      <c r="D47" s="706"/>
      <c r="E47" s="706"/>
      <c r="F47" s="706"/>
      <c r="G47" s="707"/>
      <c r="H47" s="158"/>
      <c r="I47" s="158"/>
      <c r="J47" s="158"/>
      <c r="K47" s="158"/>
      <c r="L47" s="552"/>
      <c r="M47" s="246"/>
      <c r="N47" s="246"/>
      <c r="O47" s="246"/>
      <c r="P47" s="160">
        <f>SUM(P48,P52)</f>
        <v>275100</v>
      </c>
      <c r="Q47" s="158"/>
    </row>
    <row r="48" spans="1:17" s="183" customFormat="1" ht="19.5" customHeight="1">
      <c r="A48" s="163" t="s">
        <v>639</v>
      </c>
      <c r="B48" s="164"/>
      <c r="C48" s="164"/>
      <c r="D48" s="164"/>
      <c r="E48" s="164"/>
      <c r="F48" s="164"/>
      <c r="G48" s="165"/>
      <c r="H48" s="158"/>
      <c r="I48" s="158"/>
      <c r="J48" s="158"/>
      <c r="K48" s="158"/>
      <c r="L48" s="515" t="s">
        <v>983</v>
      </c>
      <c r="M48" s="158"/>
      <c r="N48" s="159"/>
      <c r="O48" s="253" t="s">
        <v>984</v>
      </c>
      <c r="P48" s="173">
        <f>SUM(P49:P50)</f>
        <v>15000</v>
      </c>
      <c r="Q48" s="158"/>
    </row>
    <row r="49" spans="1:17" s="7" customFormat="1" ht="19.5" customHeight="1" hidden="1">
      <c r="A49" s="95"/>
      <c r="B49" s="83" t="s">
        <v>646</v>
      </c>
      <c r="C49" s="83"/>
      <c r="D49" s="83"/>
      <c r="E49" s="83"/>
      <c r="F49" s="83"/>
      <c r="G49" s="84"/>
      <c r="H49" s="96" t="s">
        <v>97</v>
      </c>
      <c r="I49" s="96"/>
      <c r="J49" s="96"/>
      <c r="K49" s="96"/>
      <c r="L49" s="84"/>
      <c r="M49" s="116"/>
      <c r="N49" s="83"/>
      <c r="O49" s="116"/>
      <c r="P49" s="162">
        <v>5000</v>
      </c>
      <c r="Q49" s="116"/>
    </row>
    <row r="50" spans="1:17" s="7" customFormat="1" ht="19.5" customHeight="1" hidden="1">
      <c r="A50" s="95"/>
      <c r="B50" s="83" t="s">
        <v>647</v>
      </c>
      <c r="C50" s="83"/>
      <c r="D50" s="83"/>
      <c r="E50" s="83"/>
      <c r="F50" s="83"/>
      <c r="G50" s="84"/>
      <c r="H50" s="96" t="s">
        <v>205</v>
      </c>
      <c r="I50" s="96"/>
      <c r="J50" s="96"/>
      <c r="K50" s="96"/>
      <c r="L50" s="84"/>
      <c r="M50" s="116"/>
      <c r="N50" s="83"/>
      <c r="O50" s="116"/>
      <c r="P50" s="162">
        <v>10000</v>
      </c>
      <c r="Q50" s="116"/>
    </row>
    <row r="51" spans="1:17" s="7" customFormat="1" ht="19.5" customHeight="1" hidden="1">
      <c r="A51" s="95"/>
      <c r="B51" s="83" t="s">
        <v>648</v>
      </c>
      <c r="C51" s="83"/>
      <c r="D51" s="83"/>
      <c r="E51" s="83"/>
      <c r="F51" s="83"/>
      <c r="G51" s="84"/>
      <c r="H51" s="96" t="s">
        <v>205</v>
      </c>
      <c r="I51" s="96"/>
      <c r="J51" s="96"/>
      <c r="K51" s="96"/>
      <c r="L51" s="84"/>
      <c r="M51" s="116"/>
      <c r="N51" s="83"/>
      <c r="O51" s="116"/>
      <c r="P51" s="195"/>
      <c r="Q51" s="116"/>
    </row>
    <row r="52" spans="1:17" s="183" customFormat="1" ht="19.5" customHeight="1">
      <c r="A52" s="163" t="s">
        <v>822</v>
      </c>
      <c r="B52" s="164"/>
      <c r="C52" s="164"/>
      <c r="D52" s="164"/>
      <c r="E52" s="164"/>
      <c r="F52" s="164"/>
      <c r="G52" s="165"/>
      <c r="H52" s="158"/>
      <c r="I52" s="158"/>
      <c r="J52" s="158"/>
      <c r="K52" s="158"/>
      <c r="L52" s="553"/>
      <c r="M52" s="554"/>
      <c r="N52" s="554"/>
      <c r="O52" s="554"/>
      <c r="P52" s="173">
        <f>SUM(P53:P54)</f>
        <v>260100</v>
      </c>
      <c r="Q52" s="158"/>
    </row>
    <row r="53" spans="1:17" s="7" customFormat="1" ht="19.5" customHeight="1" hidden="1">
      <c r="A53" s="95"/>
      <c r="B53" s="83" t="s">
        <v>101</v>
      </c>
      <c r="C53" s="83"/>
      <c r="D53" s="83"/>
      <c r="E53" s="83"/>
      <c r="F53" s="83"/>
      <c r="G53" s="84"/>
      <c r="H53" s="96" t="s">
        <v>205</v>
      </c>
      <c r="I53" s="96"/>
      <c r="J53" s="96"/>
      <c r="K53" s="96"/>
      <c r="L53" s="84"/>
      <c r="M53" s="116"/>
      <c r="N53" s="83"/>
      <c r="O53" s="116"/>
      <c r="P53" s="555">
        <v>4500</v>
      </c>
      <c r="Q53" s="116"/>
    </row>
    <row r="54" spans="1:17" s="7" customFormat="1" ht="19.5" customHeight="1" hidden="1">
      <c r="A54" s="95"/>
      <c r="B54" s="83" t="s">
        <v>102</v>
      </c>
      <c r="C54" s="83"/>
      <c r="D54" s="83"/>
      <c r="E54" s="83"/>
      <c r="F54" s="83"/>
      <c r="G54" s="84"/>
      <c r="H54" s="96" t="s">
        <v>205</v>
      </c>
      <c r="I54" s="96"/>
      <c r="J54" s="96"/>
      <c r="K54" s="96"/>
      <c r="L54" s="84"/>
      <c r="M54" s="116"/>
      <c r="N54" s="83"/>
      <c r="O54" s="116"/>
      <c r="P54" s="555">
        <v>255600</v>
      </c>
      <c r="Q54" s="116"/>
    </row>
    <row r="55" spans="1:17" s="7" customFormat="1" ht="12" customHeight="1">
      <c r="A55" s="95"/>
      <c r="B55" s="83"/>
      <c r="C55" s="83"/>
      <c r="D55" s="83"/>
      <c r="E55" s="83"/>
      <c r="F55" s="83"/>
      <c r="G55" s="84"/>
      <c r="H55" s="96"/>
      <c r="I55" s="96"/>
      <c r="J55" s="96"/>
      <c r="K55" s="96"/>
      <c r="L55" s="84"/>
      <c r="M55" s="116"/>
      <c r="N55" s="83"/>
      <c r="O55" s="116"/>
      <c r="P55" s="162"/>
      <c r="Q55" s="116"/>
    </row>
    <row r="56" spans="1:17" s="183" customFormat="1" ht="19.5" customHeight="1">
      <c r="A56" s="163" t="s">
        <v>1038</v>
      </c>
      <c r="B56" s="164"/>
      <c r="C56" s="164"/>
      <c r="D56" s="551"/>
      <c r="E56" s="164"/>
      <c r="F56" s="164"/>
      <c r="G56" s="165"/>
      <c r="H56" s="158"/>
      <c r="I56" s="158"/>
      <c r="J56" s="158"/>
      <c r="K56" s="158"/>
      <c r="L56" s="165"/>
      <c r="M56" s="158"/>
      <c r="N56" s="164"/>
      <c r="O56" s="158"/>
      <c r="P56" s="160">
        <f>SUM(P57)</f>
        <v>168000</v>
      </c>
      <c r="Q56" s="158"/>
    </row>
    <row r="57" spans="1:17" s="183" customFormat="1" ht="19.5" customHeight="1">
      <c r="A57" s="163" t="s">
        <v>1039</v>
      </c>
      <c r="B57" s="164"/>
      <c r="C57" s="164"/>
      <c r="D57" s="164"/>
      <c r="E57" s="164"/>
      <c r="F57" s="164"/>
      <c r="G57" s="165"/>
      <c r="H57" s="158"/>
      <c r="I57" s="158"/>
      <c r="J57" s="158"/>
      <c r="K57" s="158"/>
      <c r="L57" s="165"/>
      <c r="M57" s="158"/>
      <c r="N57" s="164"/>
      <c r="O57" s="158"/>
      <c r="P57" s="160">
        <f>SUM(P58)</f>
        <v>168000</v>
      </c>
      <c r="Q57" s="158"/>
    </row>
    <row r="58" spans="1:17" s="183" customFormat="1" ht="19.5" customHeight="1">
      <c r="A58" s="163" t="s">
        <v>1040</v>
      </c>
      <c r="B58" s="164"/>
      <c r="C58" s="164"/>
      <c r="D58" s="164"/>
      <c r="E58" s="164"/>
      <c r="F58" s="164"/>
      <c r="G58" s="165"/>
      <c r="H58" s="96" t="s">
        <v>205</v>
      </c>
      <c r="I58" s="96"/>
      <c r="J58" s="96"/>
      <c r="K58" s="96"/>
      <c r="L58" s="515" t="s">
        <v>983</v>
      </c>
      <c r="M58" s="158"/>
      <c r="N58" s="159"/>
      <c r="O58" s="253" t="s">
        <v>984</v>
      </c>
      <c r="P58" s="160">
        <v>168000</v>
      </c>
      <c r="Q58" s="158"/>
    </row>
    <row r="59" spans="1:17" s="7" customFormat="1" ht="14.25" customHeight="1">
      <c r="A59" s="95"/>
      <c r="B59" s="83"/>
      <c r="C59" s="83"/>
      <c r="D59" s="83"/>
      <c r="E59" s="83"/>
      <c r="F59" s="83"/>
      <c r="G59" s="84"/>
      <c r="H59" s="96"/>
      <c r="I59" s="96"/>
      <c r="J59" s="96"/>
      <c r="K59" s="96"/>
      <c r="L59" s="84"/>
      <c r="M59" s="116"/>
      <c r="N59" s="83"/>
      <c r="O59" s="116"/>
      <c r="P59" s="195"/>
      <c r="Q59" s="116"/>
    </row>
    <row r="60" spans="1:17" s="7" customFormat="1" ht="18.75" customHeight="1">
      <c r="A60" s="557" t="s">
        <v>1054</v>
      </c>
      <c r="B60" s="164"/>
      <c r="C60" s="164"/>
      <c r="D60" s="164"/>
      <c r="E60" s="83"/>
      <c r="F60" s="83"/>
      <c r="G60" s="84"/>
      <c r="H60" s="157" t="s">
        <v>985</v>
      </c>
      <c r="I60" s="157"/>
      <c r="J60" s="157"/>
      <c r="K60" s="157"/>
      <c r="L60" s="387"/>
      <c r="M60" s="172"/>
      <c r="N60" s="172"/>
      <c r="O60" s="172"/>
      <c r="P60" s="160">
        <f>SUM(P61)</f>
        <v>500000</v>
      </c>
      <c r="Q60" s="158"/>
    </row>
    <row r="61" spans="1:17" s="7" customFormat="1" ht="18.75" customHeight="1">
      <c r="A61" s="557" t="s">
        <v>879</v>
      </c>
      <c r="B61" s="83"/>
      <c r="C61" s="83"/>
      <c r="D61" s="83"/>
      <c r="E61" s="83"/>
      <c r="F61" s="83"/>
      <c r="G61" s="84"/>
      <c r="H61" s="157" t="s">
        <v>985</v>
      </c>
      <c r="I61" s="157"/>
      <c r="J61" s="157"/>
      <c r="K61" s="157"/>
      <c r="L61" s="515" t="s">
        <v>983</v>
      </c>
      <c r="M61" s="158"/>
      <c r="N61" s="159"/>
      <c r="O61" s="253" t="s">
        <v>984</v>
      </c>
      <c r="P61" s="160">
        <f>SUM(P62:P72)</f>
        <v>500000</v>
      </c>
      <c r="Q61" s="158"/>
    </row>
    <row r="62" spans="1:17" s="7" customFormat="1" ht="19.5" customHeight="1">
      <c r="A62" s="95"/>
      <c r="B62" s="83" t="s">
        <v>1060</v>
      </c>
      <c r="C62" s="83"/>
      <c r="D62" s="83"/>
      <c r="E62" s="83"/>
      <c r="F62" s="83"/>
      <c r="G62" s="84"/>
      <c r="H62" s="96"/>
      <c r="I62" s="96"/>
      <c r="J62" s="96"/>
      <c r="K62" s="96"/>
      <c r="L62" s="194"/>
      <c r="M62" s="558"/>
      <c r="N62" s="172"/>
      <c r="O62" s="172"/>
      <c r="P62" s="162">
        <v>15000</v>
      </c>
      <c r="Q62" s="116"/>
    </row>
    <row r="63" spans="1:17" s="7" customFormat="1" ht="19.5" customHeight="1">
      <c r="A63" s="95"/>
      <c r="B63" s="83" t="s">
        <v>1307</v>
      </c>
      <c r="C63" s="83"/>
      <c r="D63" s="83"/>
      <c r="E63" s="83"/>
      <c r="F63" s="83"/>
      <c r="G63" s="84"/>
      <c r="H63" s="96"/>
      <c r="I63" s="96"/>
      <c r="J63" s="96"/>
      <c r="K63" s="96"/>
      <c r="L63" s="194"/>
      <c r="M63" s="194"/>
      <c r="N63" s="400"/>
      <c r="O63" s="172"/>
      <c r="P63" s="162"/>
      <c r="Q63" s="84"/>
    </row>
    <row r="64" spans="1:17" s="7" customFormat="1" ht="18.75" customHeight="1">
      <c r="A64" s="399"/>
      <c r="B64" s="83" t="s">
        <v>1342</v>
      </c>
      <c r="C64" s="83"/>
      <c r="D64" s="83"/>
      <c r="E64" s="198"/>
      <c r="F64" s="84"/>
      <c r="G64" s="84"/>
      <c r="H64" s="96"/>
      <c r="I64" s="96"/>
      <c r="J64" s="96"/>
      <c r="K64" s="96"/>
      <c r="L64" s="194"/>
      <c r="M64" s="196"/>
      <c r="N64" s="400"/>
      <c r="O64" s="172"/>
      <c r="P64" s="396">
        <v>111500</v>
      </c>
      <c r="Q64" s="279"/>
    </row>
    <row r="65" spans="1:17" s="7" customFormat="1" ht="18.75" customHeight="1">
      <c r="A65" s="399"/>
      <c r="B65" s="280" t="s">
        <v>1343</v>
      </c>
      <c r="C65" s="280"/>
      <c r="D65" s="559"/>
      <c r="E65" s="559"/>
      <c r="F65" s="559"/>
      <c r="G65" s="559"/>
      <c r="H65" s="116"/>
      <c r="I65" s="116"/>
      <c r="J65" s="116"/>
      <c r="K65" s="116"/>
      <c r="L65" s="194"/>
      <c r="M65" s="196"/>
      <c r="N65" s="400"/>
      <c r="O65" s="196"/>
      <c r="P65" s="290"/>
      <c r="Q65" s="279"/>
    </row>
    <row r="66" spans="1:17" s="288" customFormat="1" ht="20.25" customHeight="1">
      <c r="A66" s="95"/>
      <c r="B66" s="83" t="s">
        <v>1344</v>
      </c>
      <c r="C66" s="280"/>
      <c r="D66" s="84"/>
      <c r="E66" s="83"/>
      <c r="F66" s="83"/>
      <c r="G66" s="84"/>
      <c r="H66" s="96"/>
      <c r="I66" s="96"/>
      <c r="J66" s="96"/>
      <c r="K66" s="96"/>
      <c r="L66" s="161"/>
      <c r="M66" s="174"/>
      <c r="N66" s="161"/>
      <c r="O66" s="175"/>
      <c r="P66" s="195">
        <v>75000</v>
      </c>
      <c r="Q66" s="368"/>
    </row>
    <row r="67" spans="1:17" s="7" customFormat="1" ht="20.25" customHeight="1">
      <c r="A67" s="95"/>
      <c r="B67" s="83" t="s">
        <v>1062</v>
      </c>
      <c r="C67" s="280"/>
      <c r="D67" s="83"/>
      <c r="E67" s="83"/>
      <c r="F67" s="83"/>
      <c r="G67" s="84"/>
      <c r="H67" s="96"/>
      <c r="I67" s="96"/>
      <c r="J67" s="96"/>
      <c r="K67" s="96"/>
      <c r="L67" s="161"/>
      <c r="M67" s="174"/>
      <c r="N67" s="161"/>
      <c r="O67" s="175"/>
      <c r="P67" s="195">
        <v>35500</v>
      </c>
      <c r="Q67" s="162"/>
    </row>
    <row r="68" spans="1:17" s="7" customFormat="1" ht="18.75">
      <c r="A68" s="95"/>
      <c r="B68" s="83" t="s">
        <v>1063</v>
      </c>
      <c r="C68" s="280"/>
      <c r="D68" s="83"/>
      <c r="E68" s="83"/>
      <c r="F68" s="83"/>
      <c r="G68" s="84"/>
      <c r="H68" s="96"/>
      <c r="I68" s="96"/>
      <c r="J68" s="96"/>
      <c r="K68" s="96"/>
      <c r="L68" s="383"/>
      <c r="M68" s="174"/>
      <c r="N68" s="175"/>
      <c r="O68" s="175"/>
      <c r="P68" s="195">
        <v>15000</v>
      </c>
      <c r="Q68" s="116"/>
    </row>
    <row r="69" spans="1:17" s="401" customFormat="1" ht="20.25" customHeight="1">
      <c r="A69" s="95"/>
      <c r="B69" s="83" t="s">
        <v>1064</v>
      </c>
      <c r="C69" s="280"/>
      <c r="D69" s="83"/>
      <c r="E69" s="261"/>
      <c r="F69" s="83"/>
      <c r="G69" s="84"/>
      <c r="H69" s="96"/>
      <c r="I69" s="96"/>
      <c r="J69" s="96"/>
      <c r="K69" s="96"/>
      <c r="L69" s="161"/>
      <c r="M69" s="178"/>
      <c r="N69" s="161"/>
      <c r="O69" s="175"/>
      <c r="P69" s="195">
        <v>12500</v>
      </c>
      <c r="Q69" s="116"/>
    </row>
    <row r="70" spans="1:17" s="7" customFormat="1" ht="18.75">
      <c r="A70" s="95"/>
      <c r="B70" s="83" t="s">
        <v>1065</v>
      </c>
      <c r="C70" s="280"/>
      <c r="D70" s="83"/>
      <c r="E70" s="83"/>
      <c r="F70" s="83"/>
      <c r="G70" s="84"/>
      <c r="H70" s="96"/>
      <c r="I70" s="96"/>
      <c r="J70" s="96"/>
      <c r="K70" s="96"/>
      <c r="L70" s="161"/>
      <c r="M70" s="174"/>
      <c r="N70" s="161"/>
      <c r="O70" s="175"/>
      <c r="P70" s="195">
        <v>75900</v>
      </c>
      <c r="Q70" s="116"/>
    </row>
    <row r="71" spans="1:17" s="7" customFormat="1" ht="18.75">
      <c r="A71" s="95"/>
      <c r="B71" s="83" t="s">
        <v>1281</v>
      </c>
      <c r="C71" s="280"/>
      <c r="D71" s="83"/>
      <c r="E71" s="83"/>
      <c r="F71" s="83"/>
      <c r="G71" s="84"/>
      <c r="H71" s="96"/>
      <c r="I71" s="96"/>
      <c r="J71" s="96"/>
      <c r="K71" s="96"/>
      <c r="L71" s="383"/>
      <c r="M71" s="174"/>
      <c r="N71" s="175"/>
      <c r="O71" s="175"/>
      <c r="P71" s="195">
        <v>135000</v>
      </c>
      <c r="Q71" s="116"/>
    </row>
    <row r="72" spans="1:17" s="7" customFormat="1" ht="18.75">
      <c r="A72" s="95"/>
      <c r="B72" s="83" t="s">
        <v>1066</v>
      </c>
      <c r="C72" s="280"/>
      <c r="D72" s="83"/>
      <c r="E72" s="83"/>
      <c r="F72" s="83"/>
      <c r="G72" s="83"/>
      <c r="H72" s="96"/>
      <c r="I72" s="96"/>
      <c r="J72" s="96"/>
      <c r="K72" s="96"/>
      <c r="L72" s="161"/>
      <c r="M72" s="174"/>
      <c r="N72" s="161"/>
      <c r="O72" s="294"/>
      <c r="P72" s="162">
        <v>24600</v>
      </c>
      <c r="Q72" s="84"/>
    </row>
    <row r="73" spans="1:17" s="329" customFormat="1" ht="13.5" customHeight="1">
      <c r="A73" s="330"/>
      <c r="B73" s="331"/>
      <c r="C73" s="331"/>
      <c r="D73" s="331"/>
      <c r="E73" s="325"/>
      <c r="F73" s="325"/>
      <c r="G73" s="373"/>
      <c r="H73" s="1208"/>
      <c r="I73" s="1208"/>
      <c r="J73" s="1208"/>
      <c r="K73" s="1208"/>
      <c r="L73" s="1207"/>
      <c r="M73" s="380"/>
      <c r="N73" s="380"/>
      <c r="O73" s="380"/>
      <c r="P73" s="352"/>
      <c r="Q73" s="328"/>
    </row>
    <row r="74" spans="1:17" s="329" customFormat="1" ht="18.75" customHeight="1">
      <c r="A74" s="163" t="s">
        <v>161</v>
      </c>
      <c r="B74" s="164"/>
      <c r="C74" s="164"/>
      <c r="D74" s="164"/>
      <c r="E74" s="83"/>
      <c r="F74" s="83"/>
      <c r="G74" s="84"/>
      <c r="H74" s="157" t="s">
        <v>375</v>
      </c>
      <c r="I74" s="157"/>
      <c r="J74" s="157"/>
      <c r="K74" s="157"/>
      <c r="L74" s="387"/>
      <c r="M74" s="172"/>
      <c r="N74" s="172"/>
      <c r="O74" s="172"/>
      <c r="P74" s="173">
        <f>SUM(P80)</f>
        <v>50000</v>
      </c>
      <c r="Q74" s="328"/>
    </row>
    <row r="75" spans="1:17" s="329" customFormat="1" ht="18.75" customHeight="1">
      <c r="A75" s="163" t="s">
        <v>162</v>
      </c>
      <c r="B75" s="164"/>
      <c r="C75" s="164"/>
      <c r="D75" s="164"/>
      <c r="E75" s="83"/>
      <c r="F75" s="83"/>
      <c r="G75" s="84"/>
      <c r="H75" s="157" t="s">
        <v>375</v>
      </c>
      <c r="I75" s="157"/>
      <c r="J75" s="157"/>
      <c r="K75" s="157"/>
      <c r="L75" s="387"/>
      <c r="M75" s="172"/>
      <c r="N75" s="172"/>
      <c r="O75" s="172"/>
      <c r="P75" s="195"/>
      <c r="Q75" s="328"/>
    </row>
    <row r="76" spans="1:17" s="329" customFormat="1" ht="18.75" customHeight="1">
      <c r="A76" s="163" t="s">
        <v>1329</v>
      </c>
      <c r="B76" s="164"/>
      <c r="C76" s="164"/>
      <c r="D76" s="164"/>
      <c r="E76" s="83"/>
      <c r="F76" s="83"/>
      <c r="G76" s="84"/>
      <c r="H76" s="157" t="s">
        <v>375</v>
      </c>
      <c r="I76" s="157"/>
      <c r="J76" s="157"/>
      <c r="K76" s="157"/>
      <c r="L76" s="387"/>
      <c r="M76" s="172"/>
      <c r="N76" s="172"/>
      <c r="O76" s="172"/>
      <c r="P76" s="195"/>
      <c r="Q76" s="328"/>
    </row>
    <row r="77" spans="1:17" s="329" customFormat="1" ht="18.75" customHeight="1">
      <c r="A77" s="163" t="s">
        <v>376</v>
      </c>
      <c r="B77" s="164"/>
      <c r="C77" s="164"/>
      <c r="D77" s="164"/>
      <c r="E77" s="83"/>
      <c r="F77" s="83"/>
      <c r="G77" s="84"/>
      <c r="H77" s="157" t="s">
        <v>375</v>
      </c>
      <c r="I77" s="157"/>
      <c r="J77" s="157"/>
      <c r="K77" s="157"/>
      <c r="L77" s="515" t="s">
        <v>983</v>
      </c>
      <c r="M77" s="158"/>
      <c r="N77" s="159"/>
      <c r="O77" s="253" t="s">
        <v>984</v>
      </c>
      <c r="P77" s="195"/>
      <c r="Q77" s="328"/>
    </row>
    <row r="78" spans="1:17" s="329" customFormat="1" ht="14.25" customHeight="1">
      <c r="A78" s="330"/>
      <c r="B78" s="331"/>
      <c r="C78" s="331"/>
      <c r="D78" s="331"/>
      <c r="E78" s="325"/>
      <c r="F78" s="325"/>
      <c r="G78" s="325"/>
      <c r="H78" s="322"/>
      <c r="I78" s="322"/>
      <c r="J78" s="322"/>
      <c r="K78" s="322"/>
      <c r="L78" s="515"/>
      <c r="M78" s="328"/>
      <c r="N78" s="326"/>
      <c r="O78" s="246"/>
      <c r="P78" s="319"/>
      <c r="Q78" s="373"/>
    </row>
    <row r="79" spans="1:17" s="329" customFormat="1" ht="18.75" customHeight="1">
      <c r="A79" s="163" t="s">
        <v>1057</v>
      </c>
      <c r="B79" s="331"/>
      <c r="C79" s="331"/>
      <c r="D79" s="331"/>
      <c r="E79" s="325"/>
      <c r="F79" s="325"/>
      <c r="G79" s="325"/>
      <c r="H79" s="322"/>
      <c r="I79" s="322"/>
      <c r="J79" s="322"/>
      <c r="K79" s="322"/>
      <c r="L79" s="515"/>
      <c r="M79" s="328"/>
      <c r="N79" s="326"/>
      <c r="O79" s="246"/>
      <c r="P79" s="160">
        <f>SUM(P80)</f>
        <v>50000</v>
      </c>
      <c r="Q79" s="373"/>
    </row>
    <row r="80" spans="1:17" s="166" customFormat="1" ht="18.75">
      <c r="A80" s="163" t="s">
        <v>898</v>
      </c>
      <c r="B80" s="164"/>
      <c r="C80" s="164"/>
      <c r="D80" s="83"/>
      <c r="E80" s="83"/>
      <c r="F80" s="83"/>
      <c r="G80" s="164"/>
      <c r="H80" s="157" t="s">
        <v>880</v>
      </c>
      <c r="I80" s="157"/>
      <c r="J80" s="157"/>
      <c r="K80" s="157"/>
      <c r="L80" s="515" t="s">
        <v>983</v>
      </c>
      <c r="M80" s="158"/>
      <c r="N80" s="159"/>
      <c r="O80" s="253" t="s">
        <v>984</v>
      </c>
      <c r="P80" s="160">
        <f>SUM(P81:P82)</f>
        <v>50000</v>
      </c>
      <c r="Q80" s="351"/>
    </row>
    <row r="81" spans="1:17" s="7" customFormat="1" ht="18.75">
      <c r="A81" s="399"/>
      <c r="B81" s="83" t="s">
        <v>1107</v>
      </c>
      <c r="C81" s="83"/>
      <c r="D81" s="83"/>
      <c r="E81" s="198"/>
      <c r="F81" s="84"/>
      <c r="G81" s="84"/>
      <c r="H81" s="96"/>
      <c r="I81" s="96"/>
      <c r="J81" s="96"/>
      <c r="K81" s="96"/>
      <c r="L81" s="115"/>
      <c r="M81" s="196"/>
      <c r="N81" s="400"/>
      <c r="O81" s="172"/>
      <c r="P81" s="396">
        <v>30000</v>
      </c>
      <c r="Q81" s="279" t="s">
        <v>1273</v>
      </c>
    </row>
    <row r="82" spans="1:17" s="7" customFormat="1" ht="18.75">
      <c r="A82" s="399"/>
      <c r="B82" s="83" t="s">
        <v>1345</v>
      </c>
      <c r="C82" s="83"/>
      <c r="D82" s="83"/>
      <c r="E82" s="83"/>
      <c r="F82" s="198"/>
      <c r="G82" s="83"/>
      <c r="H82" s="96"/>
      <c r="I82" s="96"/>
      <c r="J82" s="96"/>
      <c r="K82" s="96"/>
      <c r="L82" s="115"/>
      <c r="M82" s="196"/>
      <c r="N82" s="400"/>
      <c r="O82" s="172"/>
      <c r="P82" s="396">
        <v>20000</v>
      </c>
      <c r="Q82" s="279" t="s">
        <v>1282</v>
      </c>
    </row>
    <row r="83" spans="1:17" s="166" customFormat="1" ht="13.5" customHeight="1">
      <c r="A83" s="163"/>
      <c r="B83" s="164"/>
      <c r="C83" s="164"/>
      <c r="D83" s="83"/>
      <c r="E83" s="83"/>
      <c r="F83" s="83"/>
      <c r="G83" s="164"/>
      <c r="H83" s="158"/>
      <c r="I83" s="158"/>
      <c r="J83" s="158"/>
      <c r="K83" s="158"/>
      <c r="L83" s="177"/>
      <c r="M83" s="178"/>
      <c r="N83" s="177"/>
      <c r="O83" s="350"/>
      <c r="P83" s="162"/>
      <c r="Q83" s="351"/>
    </row>
    <row r="84" spans="1:17" s="7" customFormat="1" ht="18" customHeight="1">
      <c r="A84" s="163" t="s">
        <v>1055</v>
      </c>
      <c r="B84" s="164"/>
      <c r="C84" s="164"/>
      <c r="D84" s="164"/>
      <c r="E84" s="83"/>
      <c r="F84" s="83"/>
      <c r="G84" s="84"/>
      <c r="H84" s="157" t="s">
        <v>878</v>
      </c>
      <c r="I84" s="157"/>
      <c r="J84" s="157"/>
      <c r="K84" s="157"/>
      <c r="L84" s="387"/>
      <c r="M84" s="172"/>
      <c r="N84" s="172"/>
      <c r="O84" s="172"/>
      <c r="P84" s="173">
        <f>SUM(P85,P89)</f>
        <v>2160000</v>
      </c>
      <c r="Q84" s="116"/>
    </row>
    <row r="85" spans="1:17" s="329" customFormat="1" ht="18" customHeight="1">
      <c r="A85" s="163" t="s">
        <v>1050</v>
      </c>
      <c r="B85" s="325"/>
      <c r="C85" s="325"/>
      <c r="D85" s="325"/>
      <c r="E85" s="325"/>
      <c r="F85" s="325"/>
      <c r="G85" s="325"/>
      <c r="H85" s="157" t="s">
        <v>878</v>
      </c>
      <c r="I85" s="157"/>
      <c r="J85" s="157"/>
      <c r="K85" s="157"/>
      <c r="L85" s="515" t="s">
        <v>983</v>
      </c>
      <c r="M85" s="158"/>
      <c r="N85" s="159"/>
      <c r="O85" s="253" t="s">
        <v>984</v>
      </c>
      <c r="P85" s="402">
        <f>SUM(P86)</f>
        <v>2000000</v>
      </c>
      <c r="Q85" s="373"/>
    </row>
    <row r="86" spans="1:17" s="329" customFormat="1" ht="18" customHeight="1">
      <c r="A86" s="163" t="s">
        <v>1056</v>
      </c>
      <c r="B86" s="325"/>
      <c r="C86" s="325"/>
      <c r="D86" s="325"/>
      <c r="E86" s="325"/>
      <c r="F86" s="325"/>
      <c r="G86" s="325"/>
      <c r="H86" s="157"/>
      <c r="I86" s="157"/>
      <c r="J86" s="157"/>
      <c r="K86" s="157"/>
      <c r="L86" s="515" t="s">
        <v>983</v>
      </c>
      <c r="M86" s="116"/>
      <c r="N86" s="161"/>
      <c r="O86" s="253" t="s">
        <v>984</v>
      </c>
      <c r="P86" s="402">
        <v>2000000</v>
      </c>
      <c r="Q86" s="84" t="s">
        <v>1246</v>
      </c>
    </row>
    <row r="87" spans="1:17" s="329" customFormat="1" ht="15" customHeight="1">
      <c r="A87" s="330"/>
      <c r="B87" s="325"/>
      <c r="C87" s="325"/>
      <c r="D87" s="325"/>
      <c r="E87" s="325"/>
      <c r="F87" s="325"/>
      <c r="G87" s="325"/>
      <c r="H87" s="317"/>
      <c r="I87" s="317"/>
      <c r="J87" s="317"/>
      <c r="K87" s="317"/>
      <c r="L87" s="326"/>
      <c r="M87" s="327"/>
      <c r="N87" s="326"/>
      <c r="O87" s="382"/>
      <c r="P87" s="381"/>
      <c r="Q87" s="373"/>
    </row>
    <row r="88" spans="1:17" s="329" customFormat="1" ht="19.5" customHeight="1">
      <c r="A88" s="163" t="s">
        <v>1051</v>
      </c>
      <c r="B88" s="325"/>
      <c r="C88" s="325"/>
      <c r="D88" s="325"/>
      <c r="E88" s="325"/>
      <c r="F88" s="325"/>
      <c r="G88" s="325"/>
      <c r="H88" s="157" t="s">
        <v>878</v>
      </c>
      <c r="I88" s="157"/>
      <c r="J88" s="157"/>
      <c r="K88" s="157"/>
      <c r="L88" s="177"/>
      <c r="M88" s="178"/>
      <c r="N88" s="177"/>
      <c r="O88" s="350"/>
      <c r="P88" s="160">
        <f>SUM(P90)</f>
        <v>160000</v>
      </c>
      <c r="Q88" s="373"/>
    </row>
    <row r="89" spans="1:17" s="166" customFormat="1" ht="18.75">
      <c r="A89" s="163" t="s">
        <v>899</v>
      </c>
      <c r="B89" s="164"/>
      <c r="C89" s="164"/>
      <c r="D89" s="83"/>
      <c r="E89" s="83"/>
      <c r="F89" s="83"/>
      <c r="G89" s="164"/>
      <c r="H89" s="157" t="s">
        <v>878</v>
      </c>
      <c r="I89" s="157"/>
      <c r="J89" s="157"/>
      <c r="K89" s="157"/>
      <c r="L89" s="177"/>
      <c r="M89" s="178"/>
      <c r="N89" s="177"/>
      <c r="O89" s="350"/>
      <c r="P89" s="160">
        <f>SUM(P91)</f>
        <v>160000</v>
      </c>
      <c r="Q89" s="351"/>
    </row>
    <row r="90" spans="1:17" s="166" customFormat="1" ht="18.75">
      <c r="A90" s="163" t="s">
        <v>1052</v>
      </c>
      <c r="B90" s="164"/>
      <c r="C90" s="164"/>
      <c r="D90" s="83"/>
      <c r="E90" s="83"/>
      <c r="F90" s="83"/>
      <c r="G90" s="164"/>
      <c r="H90" s="157" t="s">
        <v>878</v>
      </c>
      <c r="I90" s="157"/>
      <c r="J90" s="157"/>
      <c r="K90" s="157"/>
      <c r="L90" s="515" t="s">
        <v>983</v>
      </c>
      <c r="M90" s="158"/>
      <c r="N90" s="159"/>
      <c r="O90" s="253" t="s">
        <v>984</v>
      </c>
      <c r="P90" s="160">
        <f>SUM(P91)</f>
        <v>160000</v>
      </c>
      <c r="Q90" s="351"/>
    </row>
    <row r="91" spans="1:17" s="7" customFormat="1" ht="18.75">
      <c r="A91" s="399"/>
      <c r="B91" s="83" t="s">
        <v>1308</v>
      </c>
      <c r="C91" s="83"/>
      <c r="D91" s="83"/>
      <c r="E91" s="198"/>
      <c r="F91" s="84"/>
      <c r="G91" s="84"/>
      <c r="H91" s="96"/>
      <c r="I91" s="96"/>
      <c r="J91" s="96"/>
      <c r="K91" s="96"/>
      <c r="L91" s="115"/>
      <c r="M91" s="196"/>
      <c r="N91" s="400"/>
      <c r="O91" s="172"/>
      <c r="P91" s="396">
        <v>160000</v>
      </c>
      <c r="Q91" s="279" t="s">
        <v>1273</v>
      </c>
    </row>
    <row r="92" spans="1:17" s="7" customFormat="1" ht="14.25" customHeight="1">
      <c r="A92" s="399"/>
      <c r="B92" s="83"/>
      <c r="C92" s="83"/>
      <c r="D92" s="83"/>
      <c r="E92" s="198"/>
      <c r="F92" s="83"/>
      <c r="G92" s="84"/>
      <c r="H92" s="96"/>
      <c r="I92" s="96"/>
      <c r="J92" s="96"/>
      <c r="K92" s="96"/>
      <c r="L92" s="194"/>
      <c r="M92" s="196"/>
      <c r="N92" s="196"/>
      <c r="O92" s="196"/>
      <c r="P92" s="396"/>
      <c r="Q92" s="279"/>
    </row>
    <row r="93" spans="1:17" s="329" customFormat="1" ht="18.75" customHeight="1">
      <c r="A93" s="163" t="s">
        <v>447</v>
      </c>
      <c r="B93" s="164"/>
      <c r="C93" s="164"/>
      <c r="D93" s="164"/>
      <c r="E93" s="83"/>
      <c r="F93" s="83"/>
      <c r="G93" s="84"/>
      <c r="H93" s="157" t="s">
        <v>375</v>
      </c>
      <c r="I93" s="157"/>
      <c r="J93" s="157"/>
      <c r="K93" s="157"/>
      <c r="L93" s="386"/>
      <c r="M93" s="380"/>
      <c r="N93" s="380"/>
      <c r="O93" s="380"/>
      <c r="P93" s="352"/>
      <c r="Q93" s="328"/>
    </row>
    <row r="94" spans="1:17" s="329" customFormat="1" ht="18.75" customHeight="1">
      <c r="A94" s="163" t="s">
        <v>448</v>
      </c>
      <c r="B94" s="164"/>
      <c r="C94" s="164"/>
      <c r="D94" s="164"/>
      <c r="E94" s="83"/>
      <c r="F94" s="83"/>
      <c r="G94" s="84"/>
      <c r="H94" s="157" t="s">
        <v>375</v>
      </c>
      <c r="I94" s="157"/>
      <c r="J94" s="157"/>
      <c r="K94" s="157"/>
      <c r="L94" s="386"/>
      <c r="M94" s="380"/>
      <c r="N94" s="380"/>
      <c r="O94" s="380"/>
      <c r="P94" s="352"/>
      <c r="Q94" s="328"/>
    </row>
    <row r="95" spans="1:17" s="329" customFormat="1" ht="18.75" customHeight="1">
      <c r="A95" s="163" t="s">
        <v>595</v>
      </c>
      <c r="B95" s="164"/>
      <c r="C95" s="164"/>
      <c r="D95" s="164"/>
      <c r="E95" s="83"/>
      <c r="F95" s="83"/>
      <c r="G95" s="84"/>
      <c r="H95" s="157" t="s">
        <v>375</v>
      </c>
      <c r="I95" s="157"/>
      <c r="J95" s="157"/>
      <c r="K95" s="157"/>
      <c r="L95" s="386"/>
      <c r="M95" s="380"/>
      <c r="N95" s="380"/>
      <c r="O95" s="380"/>
      <c r="P95" s="352"/>
      <c r="Q95" s="328"/>
    </row>
    <row r="96" spans="1:17" s="329" customFormat="1" ht="18.75" customHeight="1">
      <c r="A96" s="163" t="s">
        <v>596</v>
      </c>
      <c r="B96" s="164"/>
      <c r="C96" s="164"/>
      <c r="D96" s="164"/>
      <c r="E96" s="83"/>
      <c r="F96" s="83"/>
      <c r="G96" s="84"/>
      <c r="H96" s="157" t="s">
        <v>375</v>
      </c>
      <c r="I96" s="157"/>
      <c r="J96" s="157"/>
      <c r="K96" s="157"/>
      <c r="L96" s="515" t="s">
        <v>983</v>
      </c>
      <c r="M96" s="158"/>
      <c r="N96" s="159"/>
      <c r="O96" s="253" t="s">
        <v>984</v>
      </c>
      <c r="P96" s="352"/>
      <c r="Q96" s="328"/>
    </row>
    <row r="97" spans="1:17" s="7" customFormat="1" ht="18.75" customHeight="1">
      <c r="A97" s="403"/>
      <c r="B97" s="295"/>
      <c r="C97" s="295"/>
      <c r="D97" s="295"/>
      <c r="E97" s="295"/>
      <c r="F97" s="295"/>
      <c r="G97" s="560"/>
      <c r="H97" s="404"/>
      <c r="I97" s="404"/>
      <c r="J97" s="404"/>
      <c r="K97" s="404"/>
      <c r="L97" s="405"/>
      <c r="M97" s="406"/>
      <c r="N97" s="406"/>
      <c r="O97" s="406"/>
      <c r="P97" s="407"/>
      <c r="Q97" s="404"/>
    </row>
    <row r="287" ht="21.75">
      <c r="C287" s="656" t="s">
        <v>1327</v>
      </c>
    </row>
  </sheetData>
  <sheetProtection/>
  <mergeCells count="7">
    <mergeCell ref="L2:O2"/>
    <mergeCell ref="A47:G47"/>
    <mergeCell ref="H2:I2"/>
    <mergeCell ref="J2:J4"/>
    <mergeCell ref="K2:K4"/>
    <mergeCell ref="H3:H4"/>
    <mergeCell ref="I3:I4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4"/>
  <sheetViews>
    <sheetView zoomScalePageLayoutView="0" workbookViewId="0" topLeftCell="A1">
      <selection activeCell="H2" sqref="H2:K4"/>
    </sheetView>
  </sheetViews>
  <sheetFormatPr defaultColWidth="9.140625" defaultRowHeight="21.75"/>
  <cols>
    <col min="1" max="3" width="2.421875" style="1142" customWidth="1"/>
    <col min="4" max="4" width="2.140625" style="1142" customWidth="1"/>
    <col min="5" max="5" width="2.28125" style="1142" customWidth="1"/>
    <col min="6" max="6" width="2.28125" style="1143" customWidth="1"/>
    <col min="7" max="7" width="63.57421875" style="1143" customWidth="1"/>
    <col min="8" max="9" width="10.7109375" style="1144" customWidth="1"/>
    <col min="10" max="10" width="45.00390625" style="1144" customWidth="1"/>
    <col min="11" max="11" width="28.57421875" style="1144" customWidth="1"/>
    <col min="12" max="12" width="10.421875" style="1142" hidden="1" customWidth="1"/>
    <col min="13" max="13" width="9.7109375" style="1142" hidden="1" customWidth="1"/>
    <col min="14" max="14" width="10.140625" style="1142" hidden="1" customWidth="1"/>
    <col min="15" max="15" width="9.8515625" style="1142" hidden="1" customWidth="1"/>
    <col min="16" max="16" width="10.57421875" style="1142" hidden="1" customWidth="1"/>
    <col min="17" max="17" width="10.57421875" style="1145" hidden="1" customWidth="1"/>
    <col min="18" max="18" width="30.421875" style="1142" hidden="1" customWidth="1"/>
    <col min="19" max="19" width="10.57421875" style="1142" hidden="1" customWidth="1"/>
    <col min="20" max="20" width="0" style="1142" hidden="1" customWidth="1"/>
    <col min="21" max="16384" width="9.140625" style="1142" customWidth="1"/>
  </cols>
  <sheetData>
    <row r="1" spans="1:19" s="717" customFormat="1" ht="19.5" customHeight="1">
      <c r="A1" s="717" t="s">
        <v>1627</v>
      </c>
      <c r="F1" s="718"/>
      <c r="G1" s="718"/>
      <c r="H1" s="719"/>
      <c r="I1" s="719"/>
      <c r="J1" s="719"/>
      <c r="K1" s="719"/>
      <c r="P1" s="720"/>
      <c r="Q1" s="721"/>
      <c r="S1" s="720"/>
    </row>
    <row r="2" spans="1:19" s="717" customFormat="1" ht="19.5" customHeight="1">
      <c r="A2" s="722"/>
      <c r="B2" s="723"/>
      <c r="C2" s="723"/>
      <c r="D2" s="723"/>
      <c r="E2" s="723"/>
      <c r="F2" s="723"/>
      <c r="G2" s="724"/>
      <c r="H2" s="725" t="s">
        <v>276</v>
      </c>
      <c r="I2" s="727"/>
      <c r="J2" s="1146" t="s">
        <v>1628</v>
      </c>
      <c r="K2" s="1146" t="s">
        <v>1629</v>
      </c>
      <c r="L2" s="725" t="s">
        <v>204</v>
      </c>
      <c r="M2" s="726"/>
      <c r="N2" s="726"/>
      <c r="O2" s="727"/>
      <c r="P2" s="728"/>
      <c r="Q2" s="729" t="s">
        <v>98</v>
      </c>
      <c r="R2" s="730"/>
      <c r="S2" s="728"/>
    </row>
    <row r="3" spans="1:19" s="717" customFormat="1" ht="19.5" customHeight="1">
      <c r="A3" s="731" t="s">
        <v>351</v>
      </c>
      <c r="B3" s="732"/>
      <c r="C3" s="732"/>
      <c r="D3" s="732"/>
      <c r="E3" s="732"/>
      <c r="F3" s="732"/>
      <c r="G3" s="733"/>
      <c r="H3" s="1146" t="s">
        <v>682</v>
      </c>
      <c r="I3" s="1146" t="s">
        <v>1348</v>
      </c>
      <c r="J3" s="1148"/>
      <c r="K3" s="1148"/>
      <c r="L3" s="734" t="s">
        <v>697</v>
      </c>
      <c r="M3" s="734" t="s">
        <v>698</v>
      </c>
      <c r="N3" s="734" t="s">
        <v>699</v>
      </c>
      <c r="O3" s="735" t="s">
        <v>700</v>
      </c>
      <c r="P3" s="736" t="s">
        <v>98</v>
      </c>
      <c r="Q3" s="737" t="s">
        <v>1350</v>
      </c>
      <c r="R3" s="738" t="s">
        <v>100</v>
      </c>
      <c r="S3" s="736" t="s">
        <v>98</v>
      </c>
    </row>
    <row r="4" spans="1:19" s="717" customFormat="1" ht="19.5" customHeight="1">
      <c r="A4" s="739"/>
      <c r="B4" s="740"/>
      <c r="C4" s="740"/>
      <c r="D4" s="740"/>
      <c r="E4" s="740"/>
      <c r="F4" s="740"/>
      <c r="G4" s="741"/>
      <c r="H4" s="1147"/>
      <c r="I4" s="1147"/>
      <c r="J4" s="1147"/>
      <c r="K4" s="1147"/>
      <c r="L4" s="742" t="s">
        <v>979</v>
      </c>
      <c r="M4" s="742" t="s">
        <v>980</v>
      </c>
      <c r="N4" s="742" t="s">
        <v>981</v>
      </c>
      <c r="O4" s="742" t="s">
        <v>982</v>
      </c>
      <c r="P4" s="743"/>
      <c r="Q4" s="744" t="s">
        <v>1351</v>
      </c>
      <c r="R4" s="745"/>
      <c r="S4" s="743"/>
    </row>
    <row r="5" spans="1:19" s="717" customFormat="1" ht="19.5" customHeight="1">
      <c r="A5" s="746" t="s">
        <v>99</v>
      </c>
      <c r="B5" s="747"/>
      <c r="C5" s="747"/>
      <c r="D5" s="747"/>
      <c r="E5" s="747"/>
      <c r="F5" s="747"/>
      <c r="G5" s="748"/>
      <c r="H5" s="1169"/>
      <c r="I5" s="1169"/>
      <c r="J5" s="1169"/>
      <c r="K5" s="1169"/>
      <c r="L5" s="1149"/>
      <c r="M5" s="749"/>
      <c r="N5" s="749"/>
      <c r="O5" s="749"/>
      <c r="P5" s="750">
        <f>SUM(P6+P254+P241)</f>
        <v>41611720</v>
      </c>
      <c r="Q5" s="751" t="e">
        <f>SUM(#REF!)</f>
        <v>#REF!</v>
      </c>
      <c r="R5" s="752"/>
      <c r="S5" s="750" t="e">
        <f>SUM(S6+S254)</f>
        <v>#REF!</v>
      </c>
    </row>
    <row r="6" spans="1:19" s="760" customFormat="1" ht="19.5" customHeight="1">
      <c r="A6" s="753" t="s">
        <v>649</v>
      </c>
      <c r="B6" s="754"/>
      <c r="C6" s="754"/>
      <c r="D6" s="754"/>
      <c r="E6" s="754"/>
      <c r="F6" s="754"/>
      <c r="G6" s="755"/>
      <c r="H6" s="738"/>
      <c r="I6" s="738"/>
      <c r="J6" s="738"/>
      <c r="K6" s="738"/>
      <c r="L6" s="1150"/>
      <c r="M6" s="756"/>
      <c r="N6" s="756"/>
      <c r="O6" s="756"/>
      <c r="P6" s="757">
        <f>SUM(P8+P146+P176+P181)</f>
        <v>38068720</v>
      </c>
      <c r="Q6" s="758" t="e">
        <f>SUM(P5:Q5)</f>
        <v>#REF!</v>
      </c>
      <c r="R6" s="759"/>
      <c r="S6" s="757" t="e">
        <f>SUM(S8+S146+S176+#REF!)</f>
        <v>#REF!</v>
      </c>
    </row>
    <row r="7" spans="1:19" s="760" customFormat="1" ht="19.5" customHeight="1" hidden="1">
      <c r="A7" s="753"/>
      <c r="B7" s="754"/>
      <c r="C7" s="754"/>
      <c r="D7" s="754"/>
      <c r="E7" s="754"/>
      <c r="F7" s="754"/>
      <c r="G7" s="755"/>
      <c r="H7" s="738"/>
      <c r="I7" s="738"/>
      <c r="J7" s="738"/>
      <c r="K7" s="738"/>
      <c r="L7" s="1150"/>
      <c r="M7" s="756"/>
      <c r="N7" s="756"/>
      <c r="O7" s="756"/>
      <c r="P7" s="750" t="e">
        <f>SUM(P10,#REF!,P176)</f>
        <v>#REF!</v>
      </c>
      <c r="Q7" s="751"/>
      <c r="R7" s="759"/>
      <c r="S7" s="750" t="e">
        <f>SUM(S10,#REF!,S176)</f>
        <v>#REF!</v>
      </c>
    </row>
    <row r="8" spans="1:19" s="760" customFormat="1" ht="19.5" customHeight="1">
      <c r="A8" s="761" t="s">
        <v>352</v>
      </c>
      <c r="B8" s="762"/>
      <c r="C8" s="762"/>
      <c r="D8" s="762"/>
      <c r="E8" s="762"/>
      <c r="F8" s="762"/>
      <c r="G8" s="763"/>
      <c r="H8" s="961"/>
      <c r="I8" s="961"/>
      <c r="J8" s="961"/>
      <c r="K8" s="961"/>
      <c r="L8" s="1151"/>
      <c r="M8" s="764"/>
      <c r="N8" s="764"/>
      <c r="O8" s="764"/>
      <c r="P8" s="765">
        <f>SUM(P9)</f>
        <v>35881420</v>
      </c>
      <c r="Q8" s="766"/>
      <c r="R8" s="767"/>
      <c r="S8" s="765">
        <f>SUM(S9)</f>
        <v>37012860</v>
      </c>
    </row>
    <row r="9" spans="1:19" s="760" customFormat="1" ht="19.5" customHeight="1">
      <c r="A9" s="761" t="s">
        <v>353</v>
      </c>
      <c r="B9" s="762"/>
      <c r="C9" s="762"/>
      <c r="D9" s="762"/>
      <c r="E9" s="762"/>
      <c r="F9" s="762"/>
      <c r="G9" s="763"/>
      <c r="H9" s="961"/>
      <c r="I9" s="961"/>
      <c r="J9" s="961"/>
      <c r="K9" s="961"/>
      <c r="L9" s="1151"/>
      <c r="M9" s="764"/>
      <c r="N9" s="764"/>
      <c r="O9" s="764"/>
      <c r="P9" s="768">
        <f>SUM(P11,P26,P31,P40,P80)</f>
        <v>35881420</v>
      </c>
      <c r="Q9" s="769"/>
      <c r="R9" s="767"/>
      <c r="S9" s="768">
        <f>SUM(S11,S26,S31,S40,S80)</f>
        <v>37012860</v>
      </c>
    </row>
    <row r="10" spans="1:19" s="760" customFormat="1" ht="19.5" customHeight="1" hidden="1">
      <c r="A10" s="761"/>
      <c r="B10" s="762"/>
      <c r="C10" s="762"/>
      <c r="D10" s="762"/>
      <c r="E10" s="762"/>
      <c r="F10" s="762"/>
      <c r="G10" s="763"/>
      <c r="H10" s="961"/>
      <c r="I10" s="961"/>
      <c r="J10" s="961"/>
      <c r="K10" s="961"/>
      <c r="L10" s="1152"/>
      <c r="M10" s="764"/>
      <c r="N10" s="770"/>
      <c r="O10" s="764"/>
      <c r="P10" s="771" t="e">
        <f>SUM(P11,P26,#REF!,#REF!,#REF!,#REF!)</f>
        <v>#REF!</v>
      </c>
      <c r="Q10" s="772"/>
      <c r="R10" s="767"/>
      <c r="S10" s="771" t="e">
        <f>SUM(S11,S26,#REF!,#REF!,#REF!,#REF!)</f>
        <v>#REF!</v>
      </c>
    </row>
    <row r="11" spans="1:19" s="760" customFormat="1" ht="19.5" customHeight="1">
      <c r="A11" s="761" t="s">
        <v>1352</v>
      </c>
      <c r="B11" s="762"/>
      <c r="C11" s="762"/>
      <c r="D11" s="762"/>
      <c r="E11" s="762"/>
      <c r="F11" s="762"/>
      <c r="G11" s="763"/>
      <c r="H11" s="961"/>
      <c r="I11" s="961"/>
      <c r="J11" s="961"/>
      <c r="K11" s="961"/>
      <c r="L11" s="773" t="s">
        <v>983</v>
      </c>
      <c r="M11" s="767"/>
      <c r="N11" s="774"/>
      <c r="O11" s="775" t="s">
        <v>984</v>
      </c>
      <c r="P11" s="768">
        <f>SUM(P13:P17)</f>
        <v>31939500</v>
      </c>
      <c r="Q11" s="769"/>
      <c r="R11" s="767"/>
      <c r="S11" s="768">
        <f>SUM(S13:S17)</f>
        <v>31875000</v>
      </c>
    </row>
    <row r="12" spans="1:19" s="760" customFormat="1" ht="19.5" customHeight="1">
      <c r="A12" s="761"/>
      <c r="B12" s="776" t="s">
        <v>514</v>
      </c>
      <c r="C12" s="762"/>
      <c r="D12" s="762"/>
      <c r="E12" s="762"/>
      <c r="F12" s="762"/>
      <c r="G12" s="763"/>
      <c r="H12" s="961"/>
      <c r="I12" s="961"/>
      <c r="J12" s="961"/>
      <c r="K12" s="961"/>
      <c r="L12" s="773"/>
      <c r="M12" s="767"/>
      <c r="N12" s="774"/>
      <c r="O12" s="775"/>
      <c r="P12" s="768">
        <f>SUM(P13:P17)</f>
        <v>31939500</v>
      </c>
      <c r="Q12" s="769"/>
      <c r="R12" s="767"/>
      <c r="S12" s="768">
        <f>SUM(S13:S17)</f>
        <v>31875000</v>
      </c>
    </row>
    <row r="13" spans="1:19" s="783" customFormat="1" ht="19.5" customHeight="1" hidden="1">
      <c r="A13" s="777"/>
      <c r="B13" s="776" t="s">
        <v>18</v>
      </c>
      <c r="C13" s="776"/>
      <c r="D13" s="776"/>
      <c r="E13" s="776"/>
      <c r="F13" s="776"/>
      <c r="G13" s="778"/>
      <c r="H13" s="779" t="s">
        <v>205</v>
      </c>
      <c r="I13" s="779"/>
      <c r="J13" s="779"/>
      <c r="K13" s="779"/>
      <c r="L13" s="776"/>
      <c r="M13" s="780"/>
      <c r="N13" s="776"/>
      <c r="O13" s="780"/>
      <c r="P13" s="781">
        <v>31141500</v>
      </c>
      <c r="Q13" s="782"/>
      <c r="R13" s="780"/>
      <c r="S13" s="781">
        <v>31077000</v>
      </c>
    </row>
    <row r="14" spans="1:19" s="783" customFormat="1" ht="19.5" customHeight="1" hidden="1">
      <c r="A14" s="777"/>
      <c r="B14" s="776" t="s">
        <v>1353</v>
      </c>
      <c r="C14" s="776"/>
      <c r="D14" s="776"/>
      <c r="E14" s="776"/>
      <c r="F14" s="776"/>
      <c r="G14" s="778"/>
      <c r="H14" s="779" t="s">
        <v>205</v>
      </c>
      <c r="I14" s="779"/>
      <c r="J14" s="779"/>
      <c r="K14" s="779"/>
      <c r="L14" s="776"/>
      <c r="M14" s="780"/>
      <c r="N14" s="776"/>
      <c r="O14" s="780"/>
      <c r="P14" s="781">
        <v>618000</v>
      </c>
      <c r="Q14" s="782"/>
      <c r="R14" s="780"/>
      <c r="S14" s="781">
        <v>618000</v>
      </c>
    </row>
    <row r="15" spans="1:19" s="783" customFormat="1" ht="19.5" customHeight="1" hidden="1">
      <c r="A15" s="777"/>
      <c r="B15" s="776" t="s">
        <v>560</v>
      </c>
      <c r="C15" s="776"/>
      <c r="D15" s="776"/>
      <c r="E15" s="776"/>
      <c r="F15" s="776"/>
      <c r="G15" s="778"/>
      <c r="H15" s="779" t="s">
        <v>205</v>
      </c>
      <c r="I15" s="779"/>
      <c r="J15" s="779"/>
      <c r="K15" s="779"/>
      <c r="L15" s="776"/>
      <c r="M15" s="780"/>
      <c r="N15" s="776"/>
      <c r="O15" s="780"/>
      <c r="P15" s="784">
        <v>20000</v>
      </c>
      <c r="Q15" s="785"/>
      <c r="R15" s="780"/>
      <c r="S15" s="784">
        <v>20000</v>
      </c>
    </row>
    <row r="16" spans="1:19" s="783" customFormat="1" ht="19.5" customHeight="1" hidden="1">
      <c r="A16" s="777"/>
      <c r="B16" s="776" t="s">
        <v>1354</v>
      </c>
      <c r="C16" s="776"/>
      <c r="D16" s="776"/>
      <c r="E16" s="776"/>
      <c r="F16" s="776"/>
      <c r="G16" s="778"/>
      <c r="H16" s="779"/>
      <c r="I16" s="779"/>
      <c r="J16" s="779"/>
      <c r="K16" s="779"/>
      <c r="L16" s="776"/>
      <c r="M16" s="780"/>
      <c r="N16" s="776"/>
      <c r="O16" s="780"/>
      <c r="P16" s="784">
        <v>30000</v>
      </c>
      <c r="Q16" s="785"/>
      <c r="R16" s="780"/>
      <c r="S16" s="784">
        <v>30000</v>
      </c>
    </row>
    <row r="17" spans="1:19" s="783" customFormat="1" ht="19.5" customHeight="1">
      <c r="A17" s="777"/>
      <c r="B17" s="776" t="s">
        <v>359</v>
      </c>
      <c r="C17" s="776"/>
      <c r="D17" s="776"/>
      <c r="E17" s="776"/>
      <c r="F17" s="776"/>
      <c r="G17" s="778"/>
      <c r="H17" s="779" t="s">
        <v>205</v>
      </c>
      <c r="I17" s="779"/>
      <c r="J17" s="779"/>
      <c r="K17" s="779"/>
      <c r="L17" s="776"/>
      <c r="M17" s="780"/>
      <c r="N17" s="776"/>
      <c r="O17" s="780"/>
      <c r="P17" s="784">
        <v>130000</v>
      </c>
      <c r="Q17" s="785"/>
      <c r="R17" s="780"/>
      <c r="S17" s="784">
        <v>130000</v>
      </c>
    </row>
    <row r="18" spans="1:19" s="793" customFormat="1" ht="19.5" customHeight="1" hidden="1">
      <c r="A18" s="786"/>
      <c r="B18" s="787" t="s">
        <v>1355</v>
      </c>
      <c r="C18" s="787"/>
      <c r="D18" s="787"/>
      <c r="E18" s="787"/>
      <c r="F18" s="787"/>
      <c r="G18" s="788"/>
      <c r="H18" s="789"/>
      <c r="I18" s="789"/>
      <c r="J18" s="789"/>
      <c r="K18" s="789"/>
      <c r="L18" s="790"/>
      <c r="M18" s="791"/>
      <c r="N18" s="790"/>
      <c r="O18" s="791"/>
      <c r="P18" s="792">
        <f>P19+P20+P21+P22+P23+P24</f>
        <v>21880000</v>
      </c>
      <c r="Q18" s="792"/>
      <c r="R18" s="791"/>
      <c r="S18" s="785">
        <f>S19+S20+S21+S22+S23+S24</f>
        <v>21880000</v>
      </c>
    </row>
    <row r="19" spans="1:19" s="793" customFormat="1" ht="19.5" customHeight="1" hidden="1">
      <c r="A19" s="786"/>
      <c r="B19" s="790"/>
      <c r="C19" s="794" t="s">
        <v>1356</v>
      </c>
      <c r="D19" s="794"/>
      <c r="E19" s="794"/>
      <c r="F19" s="794"/>
      <c r="G19" s="795"/>
      <c r="H19" s="789"/>
      <c r="I19" s="789"/>
      <c r="J19" s="789"/>
      <c r="K19" s="789"/>
      <c r="L19" s="790"/>
      <c r="M19" s="791"/>
      <c r="N19" s="790"/>
      <c r="O19" s="791"/>
      <c r="P19" s="785">
        <v>2000000</v>
      </c>
      <c r="Q19" s="785"/>
      <c r="R19" s="791"/>
      <c r="S19" s="785">
        <v>2000000</v>
      </c>
    </row>
    <row r="20" spans="1:19" s="793" customFormat="1" ht="19.5" customHeight="1" hidden="1">
      <c r="A20" s="786"/>
      <c r="B20" s="796"/>
      <c r="C20" s="794" t="s">
        <v>1357</v>
      </c>
      <c r="D20" s="794"/>
      <c r="E20" s="794"/>
      <c r="F20" s="794"/>
      <c r="G20" s="795"/>
      <c r="H20" s="789"/>
      <c r="I20" s="789"/>
      <c r="J20" s="789"/>
      <c r="K20" s="789"/>
      <c r="L20" s="790"/>
      <c r="M20" s="791"/>
      <c r="N20" s="790"/>
      <c r="O20" s="791"/>
      <c r="P20" s="785">
        <v>8000000</v>
      </c>
      <c r="Q20" s="785"/>
      <c r="R20" s="791"/>
      <c r="S20" s="785">
        <v>8000000</v>
      </c>
    </row>
    <row r="21" spans="1:19" s="793" customFormat="1" ht="19.5" customHeight="1" hidden="1">
      <c r="A21" s="786"/>
      <c r="B21" s="796"/>
      <c r="C21" s="797" t="s">
        <v>1358</v>
      </c>
      <c r="D21" s="797"/>
      <c r="E21" s="797"/>
      <c r="F21" s="797"/>
      <c r="G21" s="798"/>
      <c r="H21" s="789"/>
      <c r="I21" s="789"/>
      <c r="J21" s="789"/>
      <c r="K21" s="789"/>
      <c r="L21" s="790"/>
      <c r="M21" s="791"/>
      <c r="N21" s="790"/>
      <c r="O21" s="791"/>
      <c r="P21" s="785">
        <v>100000</v>
      </c>
      <c r="Q21" s="785"/>
      <c r="R21" s="791"/>
      <c r="S21" s="785">
        <v>100000</v>
      </c>
    </row>
    <row r="22" spans="1:19" s="793" customFormat="1" ht="19.5" customHeight="1" hidden="1">
      <c r="A22" s="786"/>
      <c r="B22" s="796"/>
      <c r="C22" s="797" t="s">
        <v>1359</v>
      </c>
      <c r="D22" s="797"/>
      <c r="E22" s="797"/>
      <c r="F22" s="797"/>
      <c r="G22" s="798"/>
      <c r="H22" s="789"/>
      <c r="I22" s="789"/>
      <c r="J22" s="789"/>
      <c r="K22" s="789"/>
      <c r="L22" s="790"/>
      <c r="M22" s="791"/>
      <c r="N22" s="790"/>
      <c r="O22" s="791"/>
      <c r="P22" s="785">
        <v>10000000</v>
      </c>
      <c r="Q22" s="785"/>
      <c r="R22" s="791"/>
      <c r="S22" s="785">
        <v>10000000</v>
      </c>
    </row>
    <row r="23" spans="1:19" s="793" customFormat="1" ht="19.5" customHeight="1" hidden="1">
      <c r="A23" s="786"/>
      <c r="B23" s="796"/>
      <c r="C23" s="797" t="s">
        <v>1360</v>
      </c>
      <c r="D23" s="797"/>
      <c r="E23" s="797"/>
      <c r="F23" s="797"/>
      <c r="G23" s="798"/>
      <c r="H23" s="789"/>
      <c r="I23" s="789"/>
      <c r="J23" s="789"/>
      <c r="K23" s="789"/>
      <c r="L23" s="790"/>
      <c r="M23" s="791"/>
      <c r="N23" s="790"/>
      <c r="O23" s="791"/>
      <c r="P23" s="785">
        <v>1750000</v>
      </c>
      <c r="Q23" s="785"/>
      <c r="R23" s="791"/>
      <c r="S23" s="785">
        <v>1750000</v>
      </c>
    </row>
    <row r="24" spans="1:19" s="793" customFormat="1" ht="19.5" customHeight="1" hidden="1">
      <c r="A24" s="786"/>
      <c r="B24" s="790"/>
      <c r="C24" s="796" t="s">
        <v>1361</v>
      </c>
      <c r="D24" s="796"/>
      <c r="E24" s="796"/>
      <c r="F24" s="799"/>
      <c r="G24" s="800"/>
      <c r="H24" s="789"/>
      <c r="I24" s="789"/>
      <c r="J24" s="789"/>
      <c r="K24" s="789"/>
      <c r="L24" s="790"/>
      <c r="M24" s="791"/>
      <c r="N24" s="790"/>
      <c r="O24" s="791"/>
      <c r="P24" s="785">
        <v>30000</v>
      </c>
      <c r="Q24" s="785"/>
      <c r="R24" s="791"/>
      <c r="S24" s="785">
        <v>30000</v>
      </c>
    </row>
    <row r="25" spans="1:19" s="783" customFormat="1" ht="15" customHeight="1">
      <c r="A25" s="777"/>
      <c r="B25" s="776"/>
      <c r="C25" s="776"/>
      <c r="D25" s="776"/>
      <c r="E25" s="776"/>
      <c r="F25" s="776"/>
      <c r="G25" s="778"/>
      <c r="H25" s="779"/>
      <c r="I25" s="779"/>
      <c r="J25" s="779"/>
      <c r="K25" s="779"/>
      <c r="L25" s="776"/>
      <c r="M25" s="780"/>
      <c r="N25" s="776"/>
      <c r="O25" s="780"/>
      <c r="P25" s="784"/>
      <c r="Q25" s="785"/>
      <c r="R25" s="780"/>
      <c r="S25" s="784"/>
    </row>
    <row r="26" spans="1:19" s="717" customFormat="1" ht="19.5" customHeight="1">
      <c r="A26" s="761" t="s">
        <v>942</v>
      </c>
      <c r="B26" s="762"/>
      <c r="C26" s="762"/>
      <c r="D26" s="762"/>
      <c r="E26" s="762"/>
      <c r="F26" s="762"/>
      <c r="G26" s="763"/>
      <c r="H26" s="801" t="s">
        <v>933</v>
      </c>
      <c r="I26" s="801"/>
      <c r="J26" s="801"/>
      <c r="K26" s="801"/>
      <c r="L26" s="773" t="s">
        <v>983</v>
      </c>
      <c r="M26" s="767"/>
      <c r="N26" s="774"/>
      <c r="O26" s="775" t="s">
        <v>984</v>
      </c>
      <c r="P26" s="771">
        <f>SUM(P29)</f>
        <v>657720</v>
      </c>
      <c r="Q26" s="771"/>
      <c r="R26" s="780"/>
      <c r="S26" s="771"/>
    </row>
    <row r="27" spans="1:19" s="783" customFormat="1" ht="19.5" customHeight="1" hidden="1">
      <c r="A27" s="777"/>
      <c r="B27" s="802" t="s">
        <v>1362</v>
      </c>
      <c r="C27" s="776"/>
      <c r="D27" s="776"/>
      <c r="E27" s="776"/>
      <c r="F27" s="776"/>
      <c r="G27" s="778"/>
      <c r="H27" s="803" t="s">
        <v>841</v>
      </c>
      <c r="I27" s="803"/>
      <c r="J27" s="803"/>
      <c r="K27" s="803"/>
      <c r="L27" s="776"/>
      <c r="M27" s="780"/>
      <c r="N27" s="776"/>
      <c r="O27" s="784"/>
      <c r="P27" s="784"/>
      <c r="Q27" s="784"/>
      <c r="R27" s="780"/>
      <c r="S27" s="784"/>
    </row>
    <row r="28" spans="1:19" s="783" customFormat="1" ht="19.5" customHeight="1" hidden="1">
      <c r="A28" s="777"/>
      <c r="B28" s="802" t="s">
        <v>1363</v>
      </c>
      <c r="C28" s="776"/>
      <c r="D28" s="776"/>
      <c r="E28" s="776"/>
      <c r="F28" s="776"/>
      <c r="G28" s="778"/>
      <c r="H28" s="803" t="s">
        <v>841</v>
      </c>
      <c r="I28" s="803"/>
      <c r="J28" s="803"/>
      <c r="K28" s="803"/>
      <c r="L28" s="776"/>
      <c r="M28" s="780"/>
      <c r="N28" s="776"/>
      <c r="O28" s="780"/>
      <c r="P28" s="784"/>
      <c r="Q28" s="784"/>
      <c r="R28" s="780"/>
      <c r="S28" s="784"/>
    </row>
    <row r="29" spans="1:19" s="783" customFormat="1" ht="21.75" customHeight="1">
      <c r="A29" s="777"/>
      <c r="B29" s="802" t="s">
        <v>1364</v>
      </c>
      <c r="C29" s="776"/>
      <c r="D29" s="776"/>
      <c r="E29" s="776"/>
      <c r="F29" s="776"/>
      <c r="G29" s="778"/>
      <c r="H29" s="804" t="s">
        <v>933</v>
      </c>
      <c r="I29" s="804"/>
      <c r="J29" s="804"/>
      <c r="K29" s="804"/>
      <c r="L29" s="776"/>
      <c r="M29" s="780"/>
      <c r="N29" s="776"/>
      <c r="O29" s="780"/>
      <c r="P29" s="784">
        <v>657720</v>
      </c>
      <c r="Q29" s="784"/>
      <c r="R29" s="780"/>
      <c r="S29" s="784"/>
    </row>
    <row r="30" spans="1:19" s="783" customFormat="1" ht="13.5" customHeight="1">
      <c r="A30" s="777"/>
      <c r="B30" s="776"/>
      <c r="C30" s="776"/>
      <c r="D30" s="776"/>
      <c r="E30" s="776"/>
      <c r="F30" s="776"/>
      <c r="G30" s="778"/>
      <c r="H30" s="804"/>
      <c r="I30" s="804"/>
      <c r="J30" s="804"/>
      <c r="K30" s="804"/>
      <c r="L30" s="776"/>
      <c r="M30" s="780"/>
      <c r="N30" s="776"/>
      <c r="O30" s="780"/>
      <c r="P30" s="784"/>
      <c r="Q30" s="785"/>
      <c r="R30" s="780"/>
      <c r="S30" s="784"/>
    </row>
    <row r="31" spans="1:19" s="813" customFormat="1" ht="19.5" customHeight="1">
      <c r="A31" s="805" t="s">
        <v>1365</v>
      </c>
      <c r="B31" s="806"/>
      <c r="C31" s="806"/>
      <c r="D31" s="806"/>
      <c r="E31" s="806"/>
      <c r="F31" s="806"/>
      <c r="G31" s="807"/>
      <c r="H31" s="801" t="s">
        <v>1224</v>
      </c>
      <c r="I31" s="801"/>
      <c r="J31" s="801"/>
      <c r="K31" s="801"/>
      <c r="L31" s="808" t="s">
        <v>983</v>
      </c>
      <c r="M31" s="809"/>
      <c r="N31" s="810"/>
      <c r="O31" s="811" t="s">
        <v>984</v>
      </c>
      <c r="P31" s="812">
        <v>587200</v>
      </c>
      <c r="Q31" s="812"/>
      <c r="R31" s="809"/>
      <c r="S31" s="812">
        <f>SUM(S33:S38)</f>
        <v>577360</v>
      </c>
    </row>
    <row r="32" spans="1:19" s="823" customFormat="1" ht="19.5" customHeight="1">
      <c r="A32" s="814"/>
      <c r="B32" s="815" t="s">
        <v>1366</v>
      </c>
      <c r="C32" s="815"/>
      <c r="D32" s="815"/>
      <c r="E32" s="815"/>
      <c r="F32" s="815"/>
      <c r="G32" s="816"/>
      <c r="H32" s="1170"/>
      <c r="I32" s="1170"/>
      <c r="J32" s="1170"/>
      <c r="K32" s="1170"/>
      <c r="L32" s="817"/>
      <c r="M32" s="818"/>
      <c r="N32" s="819"/>
      <c r="O32" s="820"/>
      <c r="P32" s="821"/>
      <c r="Q32" s="822"/>
      <c r="R32" s="818"/>
      <c r="S32" s="821"/>
    </row>
    <row r="33" spans="1:19" s="813" customFormat="1" ht="19.5" customHeight="1">
      <c r="A33" s="824"/>
      <c r="B33" s="825"/>
      <c r="C33" s="825" t="s">
        <v>1367</v>
      </c>
      <c r="D33" s="825"/>
      <c r="E33" s="825"/>
      <c r="F33" s="825"/>
      <c r="G33" s="826"/>
      <c r="H33" s="1171"/>
      <c r="I33" s="1171"/>
      <c r="J33" s="1171"/>
      <c r="K33" s="1171"/>
      <c r="L33" s="773"/>
      <c r="M33" s="809"/>
      <c r="N33" s="810"/>
      <c r="O33" s="827"/>
      <c r="P33" s="828">
        <v>322960</v>
      </c>
      <c r="Q33" s="829" t="s">
        <v>1368</v>
      </c>
      <c r="R33" s="829" t="s">
        <v>1368</v>
      </c>
      <c r="S33" s="828">
        <v>215360</v>
      </c>
    </row>
    <row r="34" spans="1:19" s="823" customFormat="1" ht="19.5" customHeight="1">
      <c r="A34" s="814"/>
      <c r="B34" s="815" t="s">
        <v>1363</v>
      </c>
      <c r="C34" s="815"/>
      <c r="D34" s="815"/>
      <c r="E34" s="815"/>
      <c r="F34" s="815"/>
      <c r="G34" s="816"/>
      <c r="H34" s="1170"/>
      <c r="I34" s="1170"/>
      <c r="J34" s="1170"/>
      <c r="K34" s="1170"/>
      <c r="L34" s="773"/>
      <c r="M34" s="809"/>
      <c r="N34" s="810"/>
      <c r="O34" s="827"/>
      <c r="P34" s="828"/>
      <c r="Q34" s="829"/>
      <c r="R34" s="829"/>
      <c r="S34" s="828"/>
    </row>
    <row r="35" spans="1:19" s="813" customFormat="1" ht="19.5" customHeight="1">
      <c r="A35" s="824"/>
      <c r="B35" s="825"/>
      <c r="C35" s="825" t="s">
        <v>1369</v>
      </c>
      <c r="D35" s="825"/>
      <c r="E35" s="825"/>
      <c r="F35" s="825"/>
      <c r="G35" s="826"/>
      <c r="H35" s="1171"/>
      <c r="I35" s="1171"/>
      <c r="J35" s="1171"/>
      <c r="K35" s="1171"/>
      <c r="L35" s="773"/>
      <c r="M35" s="809"/>
      <c r="N35" s="810"/>
      <c r="O35" s="775"/>
      <c r="P35" s="830">
        <v>76336</v>
      </c>
      <c r="Q35" s="829" t="s">
        <v>1370</v>
      </c>
      <c r="R35" s="831" t="s">
        <v>1371</v>
      </c>
      <c r="S35" s="828">
        <v>97000</v>
      </c>
    </row>
    <row r="36" spans="1:19" s="823" customFormat="1" ht="19.5" customHeight="1">
      <c r="A36" s="814"/>
      <c r="B36" s="815" t="s">
        <v>1372</v>
      </c>
      <c r="C36" s="815"/>
      <c r="D36" s="815"/>
      <c r="E36" s="815"/>
      <c r="F36" s="815"/>
      <c r="G36" s="816"/>
      <c r="H36" s="1170"/>
      <c r="I36" s="1170"/>
      <c r="J36" s="1170"/>
      <c r="K36" s="1170"/>
      <c r="L36" s="832"/>
      <c r="M36" s="829"/>
      <c r="N36" s="833"/>
      <c r="O36" s="834"/>
      <c r="P36" s="828"/>
      <c r="Q36" s="829"/>
      <c r="R36" s="829"/>
      <c r="S36" s="828"/>
    </row>
    <row r="37" spans="1:19" s="813" customFormat="1" ht="19.5" customHeight="1">
      <c r="A37" s="824"/>
      <c r="B37" s="825"/>
      <c r="C37" s="825" t="s">
        <v>1373</v>
      </c>
      <c r="D37" s="825"/>
      <c r="E37" s="825"/>
      <c r="F37" s="825"/>
      <c r="G37" s="826"/>
      <c r="H37" s="1171"/>
      <c r="I37" s="1171"/>
      <c r="J37" s="1171"/>
      <c r="K37" s="1171"/>
      <c r="L37" s="835"/>
      <c r="M37" s="836"/>
      <c r="N37" s="837"/>
      <c r="O37" s="836"/>
      <c r="P37" s="828">
        <v>20000</v>
      </c>
      <c r="Q37" s="831" t="s">
        <v>1374</v>
      </c>
      <c r="R37" s="831" t="s">
        <v>1375</v>
      </c>
      <c r="S37" s="828">
        <v>15000</v>
      </c>
    </row>
    <row r="38" spans="1:19" s="813" customFormat="1" ht="19.5" customHeight="1">
      <c r="A38" s="824"/>
      <c r="B38" s="825"/>
      <c r="C38" s="825" t="s">
        <v>1376</v>
      </c>
      <c r="D38" s="825"/>
      <c r="E38" s="825"/>
      <c r="F38" s="825"/>
      <c r="G38" s="826"/>
      <c r="H38" s="801"/>
      <c r="I38" s="801"/>
      <c r="J38" s="801"/>
      <c r="K38" s="801"/>
      <c r="L38" s="835"/>
      <c r="M38" s="836"/>
      <c r="N38" s="837"/>
      <c r="O38" s="836"/>
      <c r="P38" s="828">
        <v>167904</v>
      </c>
      <c r="Q38" s="831" t="s">
        <v>1374</v>
      </c>
      <c r="R38" s="831" t="s">
        <v>1377</v>
      </c>
      <c r="S38" s="828">
        <v>250000</v>
      </c>
    </row>
    <row r="39" spans="1:19" s="783" customFormat="1" ht="15.75" customHeight="1">
      <c r="A39" s="777"/>
      <c r="B39" s="815"/>
      <c r="C39" s="776"/>
      <c r="D39" s="776"/>
      <c r="E39" s="776"/>
      <c r="F39" s="776"/>
      <c r="G39" s="778"/>
      <c r="H39" s="779"/>
      <c r="I39" s="779"/>
      <c r="J39" s="779"/>
      <c r="K39" s="779"/>
      <c r="L39" s="776"/>
      <c r="M39" s="780"/>
      <c r="N39" s="776"/>
      <c r="O39" s="780"/>
      <c r="P39" s="784"/>
      <c r="Q39" s="785"/>
      <c r="R39" s="780"/>
      <c r="S39" s="784"/>
    </row>
    <row r="40" spans="1:19" s="842" customFormat="1" ht="19.5" customHeight="1">
      <c r="A40" s="838" t="s">
        <v>1378</v>
      </c>
      <c r="B40" s="839"/>
      <c r="C40" s="839"/>
      <c r="D40" s="839"/>
      <c r="E40" s="839"/>
      <c r="F40" s="839"/>
      <c r="G40" s="840"/>
      <c r="H40" s="801" t="s">
        <v>488</v>
      </c>
      <c r="I40" s="801"/>
      <c r="J40" s="801"/>
      <c r="K40" s="801"/>
      <c r="L40" s="806"/>
      <c r="M40" s="809"/>
      <c r="N40" s="806"/>
      <c r="O40" s="809"/>
      <c r="P40" s="812">
        <f>SUM(P42:P78)</f>
        <v>2100000</v>
      </c>
      <c r="Q40" s="812"/>
      <c r="R40" s="841" t="s">
        <v>1379</v>
      </c>
      <c r="S40" s="812">
        <f>SUM(S42:S72)</f>
        <v>3007500</v>
      </c>
    </row>
    <row r="41" spans="1:19" s="849" customFormat="1" ht="19.5" customHeight="1">
      <c r="A41" s="824"/>
      <c r="B41" s="843" t="s">
        <v>1380</v>
      </c>
      <c r="C41" s="844"/>
      <c r="D41" s="825"/>
      <c r="E41" s="825"/>
      <c r="F41" s="825"/>
      <c r="G41" s="826"/>
      <c r="H41" s="845"/>
      <c r="I41" s="845"/>
      <c r="J41" s="845"/>
      <c r="K41" s="845"/>
      <c r="L41" s="843"/>
      <c r="M41" s="831"/>
      <c r="N41" s="843"/>
      <c r="O41" s="831"/>
      <c r="P41" s="846"/>
      <c r="Q41" s="847"/>
      <c r="R41" s="848"/>
      <c r="S41" s="847"/>
    </row>
    <row r="42" spans="1:19" s="842" customFormat="1" ht="19.5" customHeight="1">
      <c r="A42" s="824"/>
      <c r="B42" s="843"/>
      <c r="C42" s="843" t="s">
        <v>1381</v>
      </c>
      <c r="D42" s="825"/>
      <c r="E42" s="825"/>
      <c r="F42" s="825"/>
      <c r="G42" s="826"/>
      <c r="H42" s="845"/>
      <c r="I42" s="845"/>
      <c r="J42" s="845"/>
      <c r="K42" s="845"/>
      <c r="L42" s="843"/>
      <c r="M42" s="831"/>
      <c r="N42" s="843"/>
      <c r="O42" s="831"/>
      <c r="P42" s="846">
        <v>62000</v>
      </c>
      <c r="Q42" s="850"/>
      <c r="R42" s="851" t="s">
        <v>1382</v>
      </c>
      <c r="S42" s="828">
        <v>175000</v>
      </c>
    </row>
    <row r="43" spans="1:19" s="842" customFormat="1" ht="19.5" customHeight="1">
      <c r="A43" s="824"/>
      <c r="B43" s="843"/>
      <c r="C43" s="843" t="s">
        <v>1383</v>
      </c>
      <c r="D43" s="825"/>
      <c r="E43" s="825"/>
      <c r="F43" s="825"/>
      <c r="G43" s="826"/>
      <c r="H43" s="845"/>
      <c r="I43" s="845"/>
      <c r="J43" s="845"/>
      <c r="K43" s="845"/>
      <c r="L43" s="843"/>
      <c r="M43" s="831"/>
      <c r="N43" s="843"/>
      <c r="O43" s="831"/>
      <c r="P43" s="846">
        <v>48000</v>
      </c>
      <c r="Q43" s="850"/>
      <c r="R43" s="851" t="s">
        <v>1382</v>
      </c>
      <c r="S43" s="828">
        <v>150000</v>
      </c>
    </row>
    <row r="44" spans="1:19" s="842" customFormat="1" ht="19.5" customHeight="1">
      <c r="A44" s="824"/>
      <c r="B44" s="843"/>
      <c r="C44" s="843" t="s">
        <v>1384</v>
      </c>
      <c r="D44" s="825"/>
      <c r="E44" s="825"/>
      <c r="F44" s="825"/>
      <c r="G44" s="826"/>
      <c r="H44" s="845"/>
      <c r="I44" s="845"/>
      <c r="J44" s="845"/>
      <c r="K44" s="845"/>
      <c r="L44" s="843"/>
      <c r="M44" s="831"/>
      <c r="N44" s="843"/>
      <c r="O44" s="831"/>
      <c r="P44" s="846">
        <v>200000</v>
      </c>
      <c r="Q44" s="850"/>
      <c r="R44" s="851" t="s">
        <v>1385</v>
      </c>
      <c r="S44" s="828">
        <v>150000</v>
      </c>
    </row>
    <row r="45" spans="1:19" s="842" customFormat="1" ht="19.5" customHeight="1">
      <c r="A45" s="824"/>
      <c r="B45" s="843"/>
      <c r="C45" s="843" t="s">
        <v>1386</v>
      </c>
      <c r="D45" s="825"/>
      <c r="E45" s="825"/>
      <c r="F45" s="825"/>
      <c r="G45" s="826"/>
      <c r="H45" s="845"/>
      <c r="I45" s="845"/>
      <c r="J45" s="845"/>
      <c r="K45" s="845"/>
      <c r="L45" s="843"/>
      <c r="M45" s="831"/>
      <c r="N45" s="843"/>
      <c r="O45" s="831"/>
      <c r="P45" s="846">
        <v>40000</v>
      </c>
      <c r="Q45" s="850"/>
      <c r="R45" s="851" t="s">
        <v>1387</v>
      </c>
      <c r="S45" s="828">
        <v>270000</v>
      </c>
    </row>
    <row r="46" spans="1:19" s="842" customFormat="1" ht="19.5" customHeight="1">
      <c r="A46" s="824"/>
      <c r="B46" s="843"/>
      <c r="C46" s="843" t="s">
        <v>1388</v>
      </c>
      <c r="D46" s="825"/>
      <c r="E46" s="825"/>
      <c r="F46" s="825"/>
      <c r="G46" s="826"/>
      <c r="H46" s="845"/>
      <c r="I46" s="845"/>
      <c r="J46" s="845"/>
      <c r="K46" s="845"/>
      <c r="L46" s="843"/>
      <c r="M46" s="831"/>
      <c r="N46" s="843"/>
      <c r="O46" s="831"/>
      <c r="P46" s="846">
        <v>22000</v>
      </c>
      <c r="Q46" s="850"/>
      <c r="R46" s="851" t="s">
        <v>1389</v>
      </c>
      <c r="S46" s="828">
        <v>85000</v>
      </c>
    </row>
    <row r="47" spans="1:19" s="842" customFormat="1" ht="19.5" customHeight="1">
      <c r="A47" s="824"/>
      <c r="B47" s="843"/>
      <c r="C47" s="843" t="s">
        <v>1390</v>
      </c>
      <c r="D47" s="825"/>
      <c r="E47" s="825"/>
      <c r="F47" s="825"/>
      <c r="G47" s="826"/>
      <c r="H47" s="845"/>
      <c r="I47" s="845"/>
      <c r="J47" s="845"/>
      <c r="K47" s="845"/>
      <c r="L47" s="843"/>
      <c r="M47" s="831"/>
      <c r="N47" s="843"/>
      <c r="O47" s="831"/>
      <c r="P47" s="846">
        <v>42000</v>
      </c>
      <c r="Q47" s="850"/>
      <c r="R47" s="851" t="s">
        <v>1391</v>
      </c>
      <c r="S47" s="828">
        <v>130000</v>
      </c>
    </row>
    <row r="48" spans="1:19" s="842" customFormat="1" ht="19.5" customHeight="1">
      <c r="A48" s="824"/>
      <c r="B48" s="843"/>
      <c r="C48" s="843" t="s">
        <v>1392</v>
      </c>
      <c r="D48" s="825"/>
      <c r="E48" s="825"/>
      <c r="F48" s="825"/>
      <c r="G48" s="826"/>
      <c r="H48" s="845"/>
      <c r="I48" s="845"/>
      <c r="J48" s="845"/>
      <c r="K48" s="845"/>
      <c r="L48" s="843"/>
      <c r="M48" s="831"/>
      <c r="N48" s="843"/>
      <c r="O48" s="831"/>
      <c r="P48" s="846">
        <v>30000</v>
      </c>
      <c r="Q48" s="850"/>
      <c r="R48" s="851" t="s">
        <v>1393</v>
      </c>
      <c r="S48" s="828">
        <v>35000</v>
      </c>
    </row>
    <row r="49" spans="1:19" s="849" customFormat="1" ht="19.5" customHeight="1">
      <c r="A49" s="824"/>
      <c r="B49" s="843"/>
      <c r="C49" s="843" t="s">
        <v>1394</v>
      </c>
      <c r="D49" s="825"/>
      <c r="E49" s="825"/>
      <c r="F49" s="825"/>
      <c r="G49" s="826"/>
      <c r="H49" s="845"/>
      <c r="I49" s="845"/>
      <c r="J49" s="845"/>
      <c r="K49" s="845"/>
      <c r="L49" s="843"/>
      <c r="M49" s="831"/>
      <c r="N49" s="843"/>
      <c r="O49" s="831"/>
      <c r="P49" s="846">
        <v>22000</v>
      </c>
      <c r="Q49" s="850"/>
      <c r="R49" s="851" t="s">
        <v>1389</v>
      </c>
      <c r="S49" s="828">
        <v>80000</v>
      </c>
    </row>
    <row r="50" spans="1:19" s="849" customFormat="1" ht="19.5" customHeight="1">
      <c r="A50" s="824"/>
      <c r="B50" s="843"/>
      <c r="C50" s="843" t="s">
        <v>1395</v>
      </c>
      <c r="D50" s="825"/>
      <c r="E50" s="825"/>
      <c r="F50" s="825"/>
      <c r="G50" s="826"/>
      <c r="H50" s="845"/>
      <c r="I50" s="845"/>
      <c r="J50" s="845"/>
      <c r="K50" s="845"/>
      <c r="L50" s="843"/>
      <c r="M50" s="831"/>
      <c r="N50" s="843"/>
      <c r="O50" s="831"/>
      <c r="P50" s="846">
        <v>50000</v>
      </c>
      <c r="Q50" s="850"/>
      <c r="R50" s="851" t="s">
        <v>1396</v>
      </c>
      <c r="S50" s="828">
        <v>50000</v>
      </c>
    </row>
    <row r="51" spans="1:19" s="849" customFormat="1" ht="19.5" customHeight="1">
      <c r="A51" s="824"/>
      <c r="B51" s="843"/>
      <c r="C51" s="843" t="s">
        <v>1397</v>
      </c>
      <c r="D51" s="825"/>
      <c r="E51" s="825"/>
      <c r="F51" s="825"/>
      <c r="G51" s="826"/>
      <c r="H51" s="845"/>
      <c r="I51" s="845"/>
      <c r="J51" s="845"/>
      <c r="K51" s="845"/>
      <c r="L51" s="843"/>
      <c r="M51" s="831"/>
      <c r="N51" s="843"/>
      <c r="O51" s="831"/>
      <c r="P51" s="846">
        <v>15000</v>
      </c>
      <c r="Q51" s="850"/>
      <c r="R51" s="851" t="s">
        <v>1398</v>
      </c>
      <c r="S51" s="828">
        <v>70000</v>
      </c>
    </row>
    <row r="52" spans="1:19" s="849" customFormat="1" ht="19.5" customHeight="1">
      <c r="A52" s="824"/>
      <c r="B52" s="843"/>
      <c r="C52" s="843" t="s">
        <v>1399</v>
      </c>
      <c r="D52" s="825"/>
      <c r="E52" s="825"/>
      <c r="F52" s="825"/>
      <c r="G52" s="826"/>
      <c r="H52" s="845"/>
      <c r="I52" s="845"/>
      <c r="J52" s="845"/>
      <c r="K52" s="845"/>
      <c r="L52" s="843"/>
      <c r="M52" s="831"/>
      <c r="N52" s="843"/>
      <c r="O52" s="831"/>
      <c r="P52" s="846">
        <v>24000</v>
      </c>
      <c r="Q52" s="850"/>
      <c r="R52" s="851" t="s">
        <v>1391</v>
      </c>
      <c r="S52" s="828">
        <v>52500</v>
      </c>
    </row>
    <row r="53" spans="1:19" s="849" customFormat="1" ht="19.5" customHeight="1">
      <c r="A53" s="824"/>
      <c r="B53" s="843"/>
      <c r="C53" s="843" t="s">
        <v>1400</v>
      </c>
      <c r="D53" s="825"/>
      <c r="E53" s="825"/>
      <c r="F53" s="825"/>
      <c r="G53" s="826"/>
      <c r="H53" s="845"/>
      <c r="I53" s="845"/>
      <c r="J53" s="845"/>
      <c r="K53" s="845"/>
      <c r="L53" s="843"/>
      <c r="M53" s="831"/>
      <c r="N53" s="843"/>
      <c r="O53" s="831"/>
      <c r="P53" s="846">
        <v>10000</v>
      </c>
      <c r="Q53" s="850"/>
      <c r="R53" s="851" t="s">
        <v>1398</v>
      </c>
      <c r="S53" s="828">
        <v>80000</v>
      </c>
    </row>
    <row r="54" spans="1:19" s="849" customFormat="1" ht="19.5" customHeight="1">
      <c r="A54" s="824"/>
      <c r="B54" s="843"/>
      <c r="C54" s="843" t="s">
        <v>1401</v>
      </c>
      <c r="D54" s="825"/>
      <c r="E54" s="825"/>
      <c r="F54" s="825"/>
      <c r="G54" s="826"/>
      <c r="H54" s="845"/>
      <c r="I54" s="845"/>
      <c r="J54" s="845"/>
      <c r="K54" s="845"/>
      <c r="L54" s="843"/>
      <c r="M54" s="831"/>
      <c r="N54" s="843"/>
      <c r="O54" s="831"/>
      <c r="P54" s="846">
        <v>28000</v>
      </c>
      <c r="Q54" s="850"/>
      <c r="R54" s="851" t="s">
        <v>1385</v>
      </c>
      <c r="S54" s="828">
        <v>60000</v>
      </c>
    </row>
    <row r="55" spans="1:19" s="849" customFormat="1" ht="19.5" customHeight="1">
      <c r="A55" s="824"/>
      <c r="B55" s="843"/>
      <c r="C55" s="843" t="s">
        <v>1402</v>
      </c>
      <c r="D55" s="825"/>
      <c r="E55" s="825"/>
      <c r="F55" s="825"/>
      <c r="G55" s="826"/>
      <c r="H55" s="845"/>
      <c r="I55" s="845"/>
      <c r="J55" s="845"/>
      <c r="K55" s="845"/>
      <c r="L55" s="843"/>
      <c r="M55" s="831"/>
      <c r="N55" s="843"/>
      <c r="O55" s="831"/>
      <c r="P55" s="846">
        <v>306000</v>
      </c>
      <c r="Q55" s="850"/>
      <c r="R55" s="851" t="s">
        <v>1403</v>
      </c>
      <c r="S55" s="828">
        <v>60000</v>
      </c>
    </row>
    <row r="56" spans="1:19" s="849" customFormat="1" ht="19.5" customHeight="1">
      <c r="A56" s="824"/>
      <c r="B56" s="843"/>
      <c r="C56" s="843" t="s">
        <v>1404</v>
      </c>
      <c r="D56" s="825"/>
      <c r="E56" s="825"/>
      <c r="F56" s="825"/>
      <c r="G56" s="826"/>
      <c r="H56" s="845"/>
      <c r="I56" s="845"/>
      <c r="J56" s="845"/>
      <c r="K56" s="845"/>
      <c r="L56" s="843"/>
      <c r="M56" s="831"/>
      <c r="N56" s="843"/>
      <c r="O56" s="831"/>
      <c r="P56" s="846">
        <v>61200</v>
      </c>
      <c r="Q56" s="850"/>
      <c r="R56" s="851" t="s">
        <v>1393</v>
      </c>
      <c r="S56" s="828">
        <v>30000</v>
      </c>
    </row>
    <row r="57" spans="1:19" s="849" customFormat="1" ht="19.5" customHeight="1">
      <c r="A57" s="824"/>
      <c r="B57" s="843"/>
      <c r="C57" s="843" t="s">
        <v>1405</v>
      </c>
      <c r="D57" s="825"/>
      <c r="E57" s="825"/>
      <c r="F57" s="825"/>
      <c r="G57" s="826"/>
      <c r="H57" s="845"/>
      <c r="I57" s="845"/>
      <c r="J57" s="845"/>
      <c r="K57" s="845"/>
      <c r="L57" s="843"/>
      <c r="M57" s="831"/>
      <c r="N57" s="843"/>
      <c r="O57" s="831"/>
      <c r="P57" s="846">
        <v>30000</v>
      </c>
      <c r="Q57" s="850"/>
      <c r="R57" s="851" t="s">
        <v>1389</v>
      </c>
      <c r="S57" s="828">
        <v>50000</v>
      </c>
    </row>
    <row r="58" spans="1:19" s="849" customFormat="1" ht="19.5" customHeight="1">
      <c r="A58" s="824"/>
      <c r="B58" s="843"/>
      <c r="C58" s="843" t="s">
        <v>1406</v>
      </c>
      <c r="D58" s="825"/>
      <c r="E58" s="825"/>
      <c r="F58" s="825"/>
      <c r="G58" s="826"/>
      <c r="H58" s="845"/>
      <c r="I58" s="845"/>
      <c r="J58" s="845"/>
      <c r="K58" s="845"/>
      <c r="L58" s="843"/>
      <c r="M58" s="831"/>
      <c r="N58" s="843"/>
      <c r="O58" s="831"/>
      <c r="P58" s="846">
        <v>52500</v>
      </c>
      <c r="Q58" s="850"/>
      <c r="R58" s="851" t="s">
        <v>1385</v>
      </c>
      <c r="S58" s="828">
        <v>60000</v>
      </c>
    </row>
    <row r="59" spans="1:19" s="849" customFormat="1" ht="19.5" customHeight="1">
      <c r="A59" s="824"/>
      <c r="B59" s="843"/>
      <c r="C59" s="843" t="s">
        <v>1407</v>
      </c>
      <c r="D59" s="825"/>
      <c r="E59" s="825"/>
      <c r="F59" s="825"/>
      <c r="G59" s="826"/>
      <c r="H59" s="845"/>
      <c r="I59" s="845"/>
      <c r="J59" s="845"/>
      <c r="K59" s="845"/>
      <c r="L59" s="843"/>
      <c r="M59" s="831"/>
      <c r="N59" s="843"/>
      <c r="O59" s="831"/>
      <c r="P59" s="846">
        <v>52500</v>
      </c>
      <c r="Q59" s="850"/>
      <c r="R59" s="851" t="s">
        <v>1396</v>
      </c>
      <c r="S59" s="828">
        <v>60000</v>
      </c>
    </row>
    <row r="60" spans="1:19" s="849" customFormat="1" ht="19.5" customHeight="1">
      <c r="A60" s="824"/>
      <c r="B60" s="843"/>
      <c r="C60" s="843" t="s">
        <v>1408</v>
      </c>
      <c r="D60" s="825"/>
      <c r="E60" s="825"/>
      <c r="F60" s="825"/>
      <c r="G60" s="826"/>
      <c r="H60" s="845"/>
      <c r="I60" s="845"/>
      <c r="J60" s="845"/>
      <c r="K60" s="845"/>
      <c r="L60" s="843"/>
      <c r="M60" s="831"/>
      <c r="N60" s="843"/>
      <c r="O60" s="831"/>
      <c r="P60" s="846">
        <v>40000</v>
      </c>
      <c r="Q60" s="850"/>
      <c r="R60" s="851" t="s">
        <v>1396</v>
      </c>
      <c r="S60" s="828">
        <v>50000</v>
      </c>
    </row>
    <row r="61" spans="1:19" s="849" customFormat="1" ht="19.5" customHeight="1">
      <c r="A61" s="824"/>
      <c r="B61" s="843"/>
      <c r="C61" s="843" t="s">
        <v>1409</v>
      </c>
      <c r="D61" s="825"/>
      <c r="E61" s="825"/>
      <c r="F61" s="825"/>
      <c r="G61" s="826"/>
      <c r="H61" s="845"/>
      <c r="I61" s="845"/>
      <c r="J61" s="845"/>
      <c r="K61" s="845"/>
      <c r="L61" s="843"/>
      <c r="M61" s="831"/>
      <c r="N61" s="843"/>
      <c r="O61" s="831"/>
      <c r="P61" s="846">
        <v>20000</v>
      </c>
      <c r="Q61" s="850"/>
      <c r="R61" s="851" t="s">
        <v>1391</v>
      </c>
      <c r="S61" s="828">
        <v>50000</v>
      </c>
    </row>
    <row r="62" spans="1:19" s="849" customFormat="1" ht="19.5" customHeight="1">
      <c r="A62" s="824"/>
      <c r="B62" s="843"/>
      <c r="C62" s="843" t="s">
        <v>1410</v>
      </c>
      <c r="D62" s="825"/>
      <c r="E62" s="825"/>
      <c r="F62" s="825"/>
      <c r="G62" s="826"/>
      <c r="H62" s="845"/>
      <c r="I62" s="845"/>
      <c r="J62" s="845"/>
      <c r="K62" s="845"/>
      <c r="L62" s="843"/>
      <c r="M62" s="831"/>
      <c r="N62" s="843"/>
      <c r="O62" s="831"/>
      <c r="P62" s="846">
        <v>180000</v>
      </c>
      <c r="Q62" s="850"/>
      <c r="R62" s="851" t="s">
        <v>1385</v>
      </c>
      <c r="S62" s="828">
        <v>60000</v>
      </c>
    </row>
    <row r="63" spans="1:19" s="849" customFormat="1" ht="19.5" customHeight="1">
      <c r="A63" s="824"/>
      <c r="B63" s="843"/>
      <c r="C63" s="843" t="s">
        <v>1411</v>
      </c>
      <c r="D63" s="825"/>
      <c r="E63" s="825"/>
      <c r="F63" s="825"/>
      <c r="G63" s="826"/>
      <c r="H63" s="845"/>
      <c r="I63" s="845"/>
      <c r="J63" s="845"/>
      <c r="K63" s="845"/>
      <c r="L63" s="843"/>
      <c r="M63" s="831"/>
      <c r="N63" s="843"/>
      <c r="O63" s="831"/>
      <c r="P63" s="846">
        <v>40000</v>
      </c>
      <c r="Q63" s="850"/>
      <c r="R63" s="851" t="s">
        <v>1393</v>
      </c>
      <c r="S63" s="828">
        <v>60000</v>
      </c>
    </row>
    <row r="64" spans="1:19" s="849" customFormat="1" ht="19.5" customHeight="1">
      <c r="A64" s="824"/>
      <c r="B64" s="843"/>
      <c r="C64" s="843" t="s">
        <v>1412</v>
      </c>
      <c r="D64" s="825"/>
      <c r="E64" s="825"/>
      <c r="F64" s="825"/>
      <c r="G64" s="826"/>
      <c r="H64" s="845"/>
      <c r="I64" s="845"/>
      <c r="J64" s="845"/>
      <c r="K64" s="845"/>
      <c r="L64" s="843"/>
      <c r="M64" s="831"/>
      <c r="N64" s="843"/>
      <c r="O64" s="831"/>
      <c r="P64" s="846">
        <v>38000</v>
      </c>
      <c r="Q64" s="850"/>
      <c r="R64" s="851" t="s">
        <v>1389</v>
      </c>
      <c r="S64" s="828">
        <v>70000</v>
      </c>
    </row>
    <row r="65" spans="1:19" s="849" customFormat="1" ht="19.5" customHeight="1">
      <c r="A65" s="824"/>
      <c r="B65" s="843"/>
      <c r="C65" s="843" t="s">
        <v>1413</v>
      </c>
      <c r="D65" s="825"/>
      <c r="E65" s="825"/>
      <c r="F65" s="825"/>
      <c r="G65" s="826"/>
      <c r="H65" s="845"/>
      <c r="I65" s="845"/>
      <c r="J65" s="845"/>
      <c r="K65" s="845"/>
      <c r="L65" s="843"/>
      <c r="M65" s="831"/>
      <c r="N65" s="843"/>
      <c r="O65" s="831"/>
      <c r="P65" s="846">
        <v>30000</v>
      </c>
      <c r="Q65" s="850"/>
      <c r="R65" s="851" t="s">
        <v>1396</v>
      </c>
      <c r="S65" s="828">
        <v>110000</v>
      </c>
    </row>
    <row r="66" spans="1:19" s="849" customFormat="1" ht="19.5" customHeight="1">
      <c r="A66" s="824"/>
      <c r="B66" s="843"/>
      <c r="C66" s="843" t="s">
        <v>1414</v>
      </c>
      <c r="D66" s="825"/>
      <c r="E66" s="825"/>
      <c r="F66" s="825"/>
      <c r="G66" s="826"/>
      <c r="H66" s="845"/>
      <c r="I66" s="845"/>
      <c r="J66" s="845"/>
      <c r="K66" s="845"/>
      <c r="L66" s="843"/>
      <c r="M66" s="831"/>
      <c r="N66" s="843"/>
      <c r="O66" s="831"/>
      <c r="P66" s="846">
        <v>60000</v>
      </c>
      <c r="Q66" s="850"/>
      <c r="R66" s="851" t="s">
        <v>1391</v>
      </c>
      <c r="S66" s="828">
        <v>70000</v>
      </c>
    </row>
    <row r="67" spans="1:19" s="849" customFormat="1" ht="19.5" customHeight="1">
      <c r="A67" s="824"/>
      <c r="B67" s="843"/>
      <c r="C67" s="843" t="s">
        <v>1415</v>
      </c>
      <c r="D67" s="825"/>
      <c r="E67" s="825"/>
      <c r="F67" s="825"/>
      <c r="G67" s="826"/>
      <c r="H67" s="845"/>
      <c r="I67" s="845"/>
      <c r="J67" s="845"/>
      <c r="K67" s="845"/>
      <c r="L67" s="843"/>
      <c r="M67" s="831"/>
      <c r="N67" s="843"/>
      <c r="O67" s="831"/>
      <c r="P67" s="846">
        <v>60000</v>
      </c>
      <c r="Q67" s="850"/>
      <c r="R67" s="851" t="s">
        <v>1391</v>
      </c>
      <c r="S67" s="828">
        <v>40000</v>
      </c>
    </row>
    <row r="68" spans="1:19" s="849" customFormat="1" ht="19.5" customHeight="1">
      <c r="A68" s="824"/>
      <c r="B68" s="843"/>
      <c r="C68" s="843" t="s">
        <v>1416</v>
      </c>
      <c r="D68" s="825"/>
      <c r="E68" s="825"/>
      <c r="F68" s="825"/>
      <c r="G68" s="826"/>
      <c r="H68" s="845"/>
      <c r="I68" s="845"/>
      <c r="J68" s="845"/>
      <c r="K68" s="845"/>
      <c r="L68" s="843"/>
      <c r="M68" s="831"/>
      <c r="N68" s="843"/>
      <c r="O68" s="831"/>
      <c r="P68" s="846">
        <v>70000</v>
      </c>
      <c r="Q68" s="850"/>
      <c r="R68" s="851" t="s">
        <v>1385</v>
      </c>
      <c r="S68" s="828">
        <v>60000</v>
      </c>
    </row>
    <row r="69" spans="1:19" s="849" customFormat="1" ht="19.5" customHeight="1">
      <c r="A69" s="824"/>
      <c r="B69" s="843"/>
      <c r="C69" s="843" t="s">
        <v>1399</v>
      </c>
      <c r="D69" s="825"/>
      <c r="E69" s="825"/>
      <c r="F69" s="825"/>
      <c r="G69" s="826"/>
      <c r="H69" s="845"/>
      <c r="I69" s="845"/>
      <c r="J69" s="845"/>
      <c r="K69" s="845"/>
      <c r="L69" s="843"/>
      <c r="M69" s="831"/>
      <c r="N69" s="843"/>
      <c r="O69" s="831"/>
      <c r="P69" s="846">
        <v>30000</v>
      </c>
      <c r="Q69" s="850"/>
      <c r="R69" s="851" t="s">
        <v>1391</v>
      </c>
      <c r="S69" s="828">
        <v>60000</v>
      </c>
    </row>
    <row r="70" spans="1:19" s="849" customFormat="1" ht="19.5" customHeight="1">
      <c r="A70" s="824"/>
      <c r="B70" s="843"/>
      <c r="C70" s="843" t="s">
        <v>1417</v>
      </c>
      <c r="D70" s="825"/>
      <c r="E70" s="825"/>
      <c r="F70" s="825"/>
      <c r="G70" s="826"/>
      <c r="H70" s="845"/>
      <c r="I70" s="845"/>
      <c r="J70" s="845"/>
      <c r="K70" s="845"/>
      <c r="L70" s="843"/>
      <c r="M70" s="831"/>
      <c r="N70" s="843"/>
      <c r="O70" s="831"/>
      <c r="P70" s="846">
        <v>49800</v>
      </c>
      <c r="Q70" s="850"/>
      <c r="R70" s="851" t="s">
        <v>1396</v>
      </c>
      <c r="S70" s="828">
        <v>30000</v>
      </c>
    </row>
    <row r="71" spans="1:19" s="849" customFormat="1" ht="19.5" customHeight="1">
      <c r="A71" s="824"/>
      <c r="B71" s="843"/>
      <c r="C71" s="843" t="s">
        <v>1418</v>
      </c>
      <c r="D71" s="825"/>
      <c r="E71" s="825"/>
      <c r="F71" s="825"/>
      <c r="G71" s="826"/>
      <c r="H71" s="845"/>
      <c r="I71" s="845"/>
      <c r="J71" s="845"/>
      <c r="K71" s="845"/>
      <c r="L71" s="843"/>
      <c r="M71" s="831"/>
      <c r="N71" s="843"/>
      <c r="O71" s="831"/>
      <c r="P71" s="846">
        <v>63000</v>
      </c>
      <c r="Q71" s="850"/>
      <c r="R71" s="851" t="s">
        <v>1389</v>
      </c>
      <c r="S71" s="828">
        <v>450000</v>
      </c>
    </row>
    <row r="72" spans="1:19" s="849" customFormat="1" ht="19.5" customHeight="1">
      <c r="A72" s="824"/>
      <c r="B72" s="843"/>
      <c r="C72" s="843" t="s">
        <v>1419</v>
      </c>
      <c r="D72" s="825"/>
      <c r="E72" s="825"/>
      <c r="F72" s="825"/>
      <c r="G72" s="826"/>
      <c r="H72" s="845"/>
      <c r="I72" s="845"/>
      <c r="J72" s="845"/>
      <c r="K72" s="845"/>
      <c r="L72" s="843"/>
      <c r="M72" s="831"/>
      <c r="N72" s="843"/>
      <c r="O72" s="831"/>
      <c r="P72" s="846">
        <v>10000</v>
      </c>
      <c r="Q72" s="850"/>
      <c r="R72" s="851" t="s">
        <v>1387</v>
      </c>
      <c r="S72" s="828">
        <v>250000</v>
      </c>
    </row>
    <row r="73" spans="1:19" s="849" customFormat="1" ht="19.5" customHeight="1">
      <c r="A73" s="824"/>
      <c r="B73" s="843"/>
      <c r="C73" s="843" t="s">
        <v>1381</v>
      </c>
      <c r="D73" s="825"/>
      <c r="E73" s="825"/>
      <c r="F73" s="825"/>
      <c r="G73" s="826"/>
      <c r="H73" s="845"/>
      <c r="I73" s="845"/>
      <c r="J73" s="845"/>
      <c r="K73" s="845"/>
      <c r="L73" s="843"/>
      <c r="M73" s="831"/>
      <c r="N73" s="843"/>
      <c r="O73" s="831"/>
      <c r="P73" s="846">
        <v>22000</v>
      </c>
      <c r="Q73" s="850"/>
      <c r="R73" s="851" t="s">
        <v>1382</v>
      </c>
      <c r="S73" s="828"/>
    </row>
    <row r="74" spans="1:19" s="849" customFormat="1" ht="19.5" customHeight="1">
      <c r="A74" s="824"/>
      <c r="B74" s="843"/>
      <c r="C74" s="843" t="s">
        <v>1420</v>
      </c>
      <c r="D74" s="825"/>
      <c r="E74" s="825"/>
      <c r="F74" s="825"/>
      <c r="G74" s="826"/>
      <c r="H74" s="845"/>
      <c r="I74" s="845"/>
      <c r="J74" s="845"/>
      <c r="K74" s="845"/>
      <c r="L74" s="843"/>
      <c r="M74" s="831"/>
      <c r="N74" s="843"/>
      <c r="O74" s="831"/>
      <c r="P74" s="846">
        <v>70000</v>
      </c>
      <c r="Q74" s="850"/>
      <c r="R74" s="851" t="s">
        <v>1391</v>
      </c>
      <c r="S74" s="828"/>
    </row>
    <row r="75" spans="1:19" s="849" customFormat="1" ht="19.5" customHeight="1">
      <c r="A75" s="824"/>
      <c r="B75" s="843"/>
      <c r="C75" s="843" t="s">
        <v>1421</v>
      </c>
      <c r="D75" s="825"/>
      <c r="E75" s="825"/>
      <c r="F75" s="825"/>
      <c r="G75" s="826"/>
      <c r="H75" s="845"/>
      <c r="I75" s="845"/>
      <c r="J75" s="845"/>
      <c r="K75" s="845"/>
      <c r="L75" s="843"/>
      <c r="M75" s="831"/>
      <c r="N75" s="843"/>
      <c r="O75" s="831"/>
      <c r="P75" s="846">
        <v>40000</v>
      </c>
      <c r="Q75" s="850"/>
      <c r="R75" s="851" t="s">
        <v>1382</v>
      </c>
      <c r="S75" s="828"/>
    </row>
    <row r="76" spans="1:19" s="849" customFormat="1" ht="19.5" customHeight="1">
      <c r="A76" s="824"/>
      <c r="B76" s="843"/>
      <c r="C76" s="843" t="s">
        <v>1422</v>
      </c>
      <c r="D76" s="825"/>
      <c r="E76" s="825"/>
      <c r="F76" s="825"/>
      <c r="G76" s="826"/>
      <c r="H76" s="845"/>
      <c r="I76" s="845"/>
      <c r="J76" s="845"/>
      <c r="K76" s="845"/>
      <c r="L76" s="843"/>
      <c r="M76" s="831"/>
      <c r="N76" s="843"/>
      <c r="O76" s="831"/>
      <c r="P76" s="846">
        <v>22000</v>
      </c>
      <c r="Q76" s="850"/>
      <c r="R76" s="851" t="s">
        <v>1389</v>
      </c>
      <c r="S76" s="828"/>
    </row>
    <row r="77" spans="1:19" s="849" customFormat="1" ht="19.5" customHeight="1">
      <c r="A77" s="824"/>
      <c r="B77" s="843"/>
      <c r="C77" s="843" t="s">
        <v>1423</v>
      </c>
      <c r="D77" s="825"/>
      <c r="E77" s="825"/>
      <c r="F77" s="825"/>
      <c r="G77" s="826"/>
      <c r="H77" s="845"/>
      <c r="I77" s="845"/>
      <c r="J77" s="845"/>
      <c r="K77" s="845"/>
      <c r="L77" s="843"/>
      <c r="M77" s="831"/>
      <c r="N77" s="843"/>
      <c r="O77" s="831"/>
      <c r="P77" s="846">
        <v>140000</v>
      </c>
      <c r="Q77" s="850"/>
      <c r="R77" s="851" t="s">
        <v>1385</v>
      </c>
      <c r="S77" s="828"/>
    </row>
    <row r="78" spans="1:19" s="849" customFormat="1" ht="19.5" customHeight="1">
      <c r="A78" s="824"/>
      <c r="B78" s="843"/>
      <c r="C78" s="843" t="s">
        <v>1383</v>
      </c>
      <c r="D78" s="825"/>
      <c r="E78" s="825"/>
      <c r="F78" s="825"/>
      <c r="G78" s="826"/>
      <c r="H78" s="845"/>
      <c r="I78" s="845"/>
      <c r="J78" s="845"/>
      <c r="K78" s="845"/>
      <c r="L78" s="843"/>
      <c r="M78" s="831"/>
      <c r="N78" s="843"/>
      <c r="O78" s="831"/>
      <c r="P78" s="846">
        <v>20000</v>
      </c>
      <c r="Q78" s="850"/>
      <c r="R78" s="851" t="s">
        <v>1387</v>
      </c>
      <c r="S78" s="828"/>
    </row>
    <row r="79" spans="1:19" s="783" customFormat="1" ht="14.25" customHeight="1">
      <c r="A79" s="777"/>
      <c r="B79" s="802"/>
      <c r="C79" s="802"/>
      <c r="D79" s="802"/>
      <c r="E79" s="802"/>
      <c r="F79" s="776"/>
      <c r="G79" s="778"/>
      <c r="H79" s="779"/>
      <c r="I79" s="779"/>
      <c r="J79" s="779"/>
      <c r="K79" s="779"/>
      <c r="L79" s="776"/>
      <c r="M79" s="780"/>
      <c r="N79" s="776"/>
      <c r="O79" s="780"/>
      <c r="P79" s="784"/>
      <c r="Q79" s="785"/>
      <c r="R79" s="780"/>
      <c r="S79" s="784"/>
    </row>
    <row r="80" spans="1:19" s="842" customFormat="1" ht="19.5" customHeight="1">
      <c r="A80" s="838" t="s">
        <v>1424</v>
      </c>
      <c r="B80" s="839"/>
      <c r="C80" s="839"/>
      <c r="D80" s="839"/>
      <c r="E80" s="839"/>
      <c r="F80" s="839"/>
      <c r="G80" s="840"/>
      <c r="H80" s="801" t="s">
        <v>1425</v>
      </c>
      <c r="I80" s="801"/>
      <c r="J80" s="801"/>
      <c r="K80" s="801"/>
      <c r="L80" s="808" t="s">
        <v>983</v>
      </c>
      <c r="M80" s="809"/>
      <c r="N80" s="810"/>
      <c r="O80" s="775" t="s">
        <v>984</v>
      </c>
      <c r="P80" s="812">
        <v>597000</v>
      </c>
      <c r="Q80" s="847"/>
      <c r="R80" s="852"/>
      <c r="S80" s="812">
        <f>SUM(S83:S144)</f>
        <v>1553000</v>
      </c>
    </row>
    <row r="81" spans="1:19" s="861" customFormat="1" ht="19.5" customHeight="1">
      <c r="A81" s="814"/>
      <c r="B81" s="853" t="s">
        <v>1426</v>
      </c>
      <c r="C81" s="853"/>
      <c r="D81" s="853"/>
      <c r="E81" s="853"/>
      <c r="F81" s="853"/>
      <c r="G81" s="854"/>
      <c r="H81" s="855" t="s">
        <v>1427</v>
      </c>
      <c r="I81" s="855"/>
      <c r="J81" s="855"/>
      <c r="K81" s="855"/>
      <c r="L81" s="1153"/>
      <c r="M81" s="856"/>
      <c r="N81" s="857"/>
      <c r="O81" s="858"/>
      <c r="P81" s="859"/>
      <c r="Q81" s="859"/>
      <c r="R81" s="848"/>
      <c r="S81" s="860"/>
    </row>
    <row r="82" spans="1:19" s="861" customFormat="1" ht="19.5" customHeight="1">
      <c r="A82" s="814"/>
      <c r="B82" s="853"/>
      <c r="C82" s="853" t="s">
        <v>1428</v>
      </c>
      <c r="D82" s="853"/>
      <c r="E82" s="853"/>
      <c r="F82" s="853"/>
      <c r="G82" s="854"/>
      <c r="H82" s="855" t="s">
        <v>1429</v>
      </c>
      <c r="I82" s="855"/>
      <c r="J82" s="855"/>
      <c r="K82" s="855"/>
      <c r="L82" s="1154"/>
      <c r="M82" s="862"/>
      <c r="N82" s="863"/>
      <c r="O82" s="864"/>
      <c r="P82" s="859"/>
      <c r="Q82" s="865"/>
      <c r="R82" s="866"/>
      <c r="S82" s="867"/>
    </row>
    <row r="83" spans="1:19" s="842" customFormat="1" ht="19.5" customHeight="1">
      <c r="A83" s="805"/>
      <c r="B83" s="843"/>
      <c r="C83" s="843"/>
      <c r="D83" s="843" t="s">
        <v>1430</v>
      </c>
      <c r="E83" s="868"/>
      <c r="F83" s="868"/>
      <c r="G83" s="868"/>
      <c r="H83" s="869"/>
      <c r="I83" s="869"/>
      <c r="J83" s="869"/>
      <c r="K83" s="869"/>
      <c r="L83" s="1155"/>
      <c r="M83" s="870"/>
      <c r="N83" s="871"/>
      <c r="O83" s="872"/>
      <c r="P83" s="860">
        <v>60000</v>
      </c>
      <c r="Q83" s="846"/>
      <c r="R83" s="831" t="s">
        <v>1431</v>
      </c>
      <c r="S83" s="828">
        <v>30000</v>
      </c>
    </row>
    <row r="84" spans="1:19" s="849" customFormat="1" ht="19.5" customHeight="1">
      <c r="A84" s="824"/>
      <c r="B84" s="853" t="s">
        <v>1432</v>
      </c>
      <c r="C84" s="853"/>
      <c r="D84" s="853"/>
      <c r="E84" s="853"/>
      <c r="F84" s="853"/>
      <c r="G84" s="853"/>
      <c r="H84" s="855" t="s">
        <v>701</v>
      </c>
      <c r="I84" s="855"/>
      <c r="J84" s="855"/>
      <c r="K84" s="855"/>
      <c r="L84" s="1153"/>
      <c r="M84" s="856"/>
      <c r="N84" s="873"/>
      <c r="O84" s="874"/>
      <c r="P84" s="860"/>
      <c r="Q84" s="860"/>
      <c r="R84" s="862"/>
      <c r="S84" s="828">
        <v>60000</v>
      </c>
    </row>
    <row r="85" spans="1:19" s="861" customFormat="1" ht="19.5" customHeight="1">
      <c r="A85" s="814"/>
      <c r="B85" s="868"/>
      <c r="C85" s="843" t="s">
        <v>1433</v>
      </c>
      <c r="D85" s="843" t="s">
        <v>1434</v>
      </c>
      <c r="E85" s="843"/>
      <c r="F85" s="843"/>
      <c r="G85" s="843"/>
      <c r="H85" s="869"/>
      <c r="I85" s="869"/>
      <c r="J85" s="869"/>
      <c r="K85" s="869"/>
      <c r="L85" s="1155"/>
      <c r="M85" s="870"/>
      <c r="N85" s="871"/>
      <c r="O85" s="872"/>
      <c r="P85" s="860">
        <v>25000</v>
      </c>
      <c r="Q85" s="846"/>
      <c r="R85" s="831" t="s">
        <v>1435</v>
      </c>
      <c r="S85" s="867"/>
    </row>
    <row r="86" spans="1:19" s="842" customFormat="1" ht="19.5" customHeight="1">
      <c r="A86" s="805"/>
      <c r="B86" s="868"/>
      <c r="C86" s="843"/>
      <c r="D86" s="843" t="s">
        <v>1436</v>
      </c>
      <c r="E86" s="843"/>
      <c r="F86" s="843"/>
      <c r="G86" s="843"/>
      <c r="H86" s="869"/>
      <c r="I86" s="869"/>
      <c r="J86" s="869"/>
      <c r="K86" s="869"/>
      <c r="L86" s="1155"/>
      <c r="M86" s="870"/>
      <c r="N86" s="871"/>
      <c r="O86" s="872"/>
      <c r="P86" s="860">
        <v>25000</v>
      </c>
      <c r="Q86" s="846"/>
      <c r="R86" s="831" t="s">
        <v>1437</v>
      </c>
      <c r="S86" s="875">
        <v>20000</v>
      </c>
    </row>
    <row r="87" spans="1:19" s="861" customFormat="1" ht="19.5" customHeight="1">
      <c r="A87" s="814"/>
      <c r="B87" s="853" t="s">
        <v>1372</v>
      </c>
      <c r="C87" s="853"/>
      <c r="D87" s="853"/>
      <c r="E87" s="853"/>
      <c r="F87" s="853"/>
      <c r="G87" s="854"/>
      <c r="H87" s="855" t="s">
        <v>1438</v>
      </c>
      <c r="I87" s="855"/>
      <c r="J87" s="855"/>
      <c r="K87" s="855"/>
      <c r="L87" s="1153"/>
      <c r="M87" s="856"/>
      <c r="N87" s="857"/>
      <c r="O87" s="858"/>
      <c r="P87" s="860"/>
      <c r="Q87" s="860"/>
      <c r="R87" s="862"/>
      <c r="S87" s="865"/>
    </row>
    <row r="88" spans="1:19" s="861" customFormat="1" ht="19.5" customHeight="1">
      <c r="A88" s="814"/>
      <c r="B88" s="853"/>
      <c r="C88" s="853" t="s">
        <v>1439</v>
      </c>
      <c r="D88" s="853"/>
      <c r="E88" s="853"/>
      <c r="F88" s="853"/>
      <c r="G88" s="854"/>
      <c r="H88" s="855" t="s">
        <v>1438</v>
      </c>
      <c r="I88" s="855"/>
      <c r="J88" s="855"/>
      <c r="K88" s="855"/>
      <c r="L88" s="1154"/>
      <c r="M88" s="862"/>
      <c r="N88" s="863"/>
      <c r="O88" s="864"/>
      <c r="P88" s="860"/>
      <c r="Q88" s="860"/>
      <c r="R88" s="860"/>
      <c r="S88" s="876"/>
    </row>
    <row r="89" spans="1:19" s="842" customFormat="1" ht="19.5" customHeight="1">
      <c r="A89" s="805"/>
      <c r="B89" s="843"/>
      <c r="C89" s="843" t="s">
        <v>1440</v>
      </c>
      <c r="D89" s="843" t="s">
        <v>1441</v>
      </c>
      <c r="E89" s="843"/>
      <c r="F89" s="843"/>
      <c r="G89" s="877"/>
      <c r="H89" s="869"/>
      <c r="I89" s="869"/>
      <c r="J89" s="869"/>
      <c r="K89" s="869"/>
      <c r="L89" s="878" t="s">
        <v>983</v>
      </c>
      <c r="M89" s="870"/>
      <c r="N89" s="879"/>
      <c r="O89" s="880" t="s">
        <v>984</v>
      </c>
      <c r="P89" s="846">
        <v>9000</v>
      </c>
      <c r="Q89" s="846"/>
      <c r="R89" s="846" t="s">
        <v>1442</v>
      </c>
      <c r="S89" s="828">
        <v>50000</v>
      </c>
    </row>
    <row r="90" spans="1:19" s="842" customFormat="1" ht="19.5" customHeight="1">
      <c r="A90" s="805"/>
      <c r="B90" s="843"/>
      <c r="C90" s="843" t="s">
        <v>1443</v>
      </c>
      <c r="D90" s="843" t="s">
        <v>1444</v>
      </c>
      <c r="E90" s="843"/>
      <c r="F90" s="843"/>
      <c r="G90" s="877"/>
      <c r="H90" s="869"/>
      <c r="I90" s="869"/>
      <c r="J90" s="869"/>
      <c r="K90" s="869"/>
      <c r="L90" s="1155"/>
      <c r="M90" s="870"/>
      <c r="N90" s="879"/>
      <c r="O90" s="880"/>
      <c r="P90" s="846">
        <v>9000</v>
      </c>
      <c r="Q90" s="846"/>
      <c r="R90" s="846" t="s">
        <v>1445</v>
      </c>
      <c r="S90" s="828">
        <v>50000</v>
      </c>
    </row>
    <row r="91" spans="1:19" s="842" customFormat="1" ht="19.5" customHeight="1">
      <c r="A91" s="805"/>
      <c r="B91" s="843"/>
      <c r="C91" s="843" t="s">
        <v>1446</v>
      </c>
      <c r="D91" s="843" t="s">
        <v>1447</v>
      </c>
      <c r="E91" s="843"/>
      <c r="F91" s="843"/>
      <c r="G91" s="877"/>
      <c r="H91" s="869"/>
      <c r="I91" s="869"/>
      <c r="J91" s="869"/>
      <c r="K91" s="869"/>
      <c r="L91" s="878"/>
      <c r="M91" s="870"/>
      <c r="N91" s="879"/>
      <c r="O91" s="880"/>
      <c r="P91" s="846">
        <v>9000</v>
      </c>
      <c r="Q91" s="846"/>
      <c r="R91" s="846" t="s">
        <v>1445</v>
      </c>
      <c r="S91" s="828">
        <v>50000</v>
      </c>
    </row>
    <row r="92" spans="1:19" s="842" customFormat="1" ht="19.5" customHeight="1">
      <c r="A92" s="805"/>
      <c r="B92" s="843"/>
      <c r="C92" s="843"/>
      <c r="D92" s="843"/>
      <c r="E92" s="843"/>
      <c r="F92" s="843" t="s">
        <v>1448</v>
      </c>
      <c r="G92" s="877"/>
      <c r="H92" s="869"/>
      <c r="I92" s="869"/>
      <c r="J92" s="869"/>
      <c r="K92" s="869"/>
      <c r="L92" s="1155"/>
      <c r="M92" s="870"/>
      <c r="N92" s="879"/>
      <c r="O92" s="880"/>
      <c r="P92" s="846">
        <v>9000</v>
      </c>
      <c r="Q92" s="846"/>
      <c r="R92" s="846" t="s">
        <v>1449</v>
      </c>
      <c r="S92" s="828">
        <v>50000</v>
      </c>
    </row>
    <row r="93" spans="1:19" s="842" customFormat="1" ht="19.5" customHeight="1">
      <c r="A93" s="805"/>
      <c r="B93" s="843"/>
      <c r="C93" s="843"/>
      <c r="D93" s="843"/>
      <c r="E93" s="843"/>
      <c r="F93" s="843" t="s">
        <v>1450</v>
      </c>
      <c r="G93" s="877"/>
      <c r="H93" s="869"/>
      <c r="I93" s="869"/>
      <c r="J93" s="869"/>
      <c r="K93" s="869"/>
      <c r="L93" s="1155"/>
      <c r="M93" s="870"/>
      <c r="N93" s="879"/>
      <c r="O93" s="880"/>
      <c r="P93" s="846">
        <v>9000</v>
      </c>
      <c r="Q93" s="846"/>
      <c r="R93" s="846" t="s">
        <v>1449</v>
      </c>
      <c r="S93" s="828">
        <v>50000</v>
      </c>
    </row>
    <row r="94" spans="1:19" s="842" customFormat="1" ht="19.5" customHeight="1">
      <c r="A94" s="805"/>
      <c r="B94" s="843"/>
      <c r="C94" s="843"/>
      <c r="D94" s="843"/>
      <c r="E94" s="843"/>
      <c r="F94" s="843" t="s">
        <v>1451</v>
      </c>
      <c r="G94" s="877"/>
      <c r="H94" s="869"/>
      <c r="I94" s="869"/>
      <c r="J94" s="869"/>
      <c r="K94" s="869"/>
      <c r="L94" s="1155"/>
      <c r="M94" s="870"/>
      <c r="N94" s="879"/>
      <c r="O94" s="880"/>
      <c r="P94" s="846">
        <v>9000</v>
      </c>
      <c r="Q94" s="846"/>
      <c r="R94" s="846" t="s">
        <v>1449</v>
      </c>
      <c r="S94" s="828">
        <v>50000</v>
      </c>
    </row>
    <row r="95" spans="1:19" s="842" customFormat="1" ht="19.5" customHeight="1">
      <c r="A95" s="805"/>
      <c r="B95" s="843"/>
      <c r="C95" s="843"/>
      <c r="D95" s="843"/>
      <c r="E95" s="843"/>
      <c r="F95" s="843" t="s">
        <v>1452</v>
      </c>
      <c r="G95" s="877"/>
      <c r="H95" s="869"/>
      <c r="I95" s="869"/>
      <c r="J95" s="869"/>
      <c r="K95" s="869"/>
      <c r="L95" s="1155"/>
      <c r="M95" s="870"/>
      <c r="N95" s="879"/>
      <c r="O95" s="880"/>
      <c r="P95" s="846">
        <v>9000</v>
      </c>
      <c r="Q95" s="846"/>
      <c r="R95" s="846" t="s">
        <v>1449</v>
      </c>
      <c r="S95" s="828">
        <v>50000</v>
      </c>
    </row>
    <row r="96" spans="1:19" s="849" customFormat="1" ht="19.5" customHeight="1">
      <c r="A96" s="824"/>
      <c r="B96" s="853" t="s">
        <v>1363</v>
      </c>
      <c r="C96" s="881"/>
      <c r="D96" s="881"/>
      <c r="E96" s="881"/>
      <c r="F96" s="882"/>
      <c r="G96" s="854"/>
      <c r="H96" s="855" t="s">
        <v>1453</v>
      </c>
      <c r="I96" s="855"/>
      <c r="J96" s="855"/>
      <c r="K96" s="855"/>
      <c r="L96" s="1153"/>
      <c r="M96" s="856"/>
      <c r="N96" s="857"/>
      <c r="O96" s="858"/>
      <c r="P96" s="860"/>
      <c r="Q96" s="860"/>
      <c r="R96" s="860"/>
      <c r="S96" s="828">
        <v>50000</v>
      </c>
    </row>
    <row r="97" spans="1:19" s="861" customFormat="1" ht="19.5" customHeight="1">
      <c r="A97" s="814"/>
      <c r="B97" s="853"/>
      <c r="C97" s="853" t="s">
        <v>1428</v>
      </c>
      <c r="D97" s="853"/>
      <c r="E97" s="853"/>
      <c r="F97" s="854"/>
      <c r="G97" s="854"/>
      <c r="H97" s="1172" t="s">
        <v>701</v>
      </c>
      <c r="I97" s="1172"/>
      <c r="J97" s="1172"/>
      <c r="K97" s="1172"/>
      <c r="L97" s="1154"/>
      <c r="M97" s="862"/>
      <c r="N97" s="863"/>
      <c r="O97" s="864"/>
      <c r="P97" s="860"/>
      <c r="Q97" s="860"/>
      <c r="R97" s="860"/>
      <c r="S97" s="865"/>
    </row>
    <row r="98" spans="1:19" s="842" customFormat="1" ht="19.5" customHeight="1">
      <c r="A98" s="805"/>
      <c r="B98" s="843"/>
      <c r="C98" s="843" t="s">
        <v>1454</v>
      </c>
      <c r="D98" s="843"/>
      <c r="E98" s="843"/>
      <c r="F98" s="843"/>
      <c r="G98" s="883"/>
      <c r="H98" s="1173"/>
      <c r="I98" s="1173"/>
      <c r="J98" s="1173"/>
      <c r="K98" s="1173"/>
      <c r="L98" s="1155"/>
      <c r="M98" s="870"/>
      <c r="N98" s="879"/>
      <c r="O98" s="880"/>
      <c r="P98" s="884">
        <v>40000</v>
      </c>
      <c r="Q98" s="884"/>
      <c r="R98" s="884" t="s">
        <v>1455</v>
      </c>
      <c r="S98" s="828">
        <v>10000</v>
      </c>
    </row>
    <row r="99" spans="1:19" s="842" customFormat="1" ht="19.5" customHeight="1">
      <c r="A99" s="805"/>
      <c r="B99" s="843"/>
      <c r="C99" s="843"/>
      <c r="D99" s="843" t="s">
        <v>1456</v>
      </c>
      <c r="E99" s="843" t="s">
        <v>1457</v>
      </c>
      <c r="F99" s="843"/>
      <c r="G99" s="883"/>
      <c r="H99" s="869"/>
      <c r="I99" s="869"/>
      <c r="J99" s="869"/>
      <c r="K99" s="869"/>
      <c r="L99" s="1155"/>
      <c r="M99" s="870"/>
      <c r="N99" s="879"/>
      <c r="O99" s="880"/>
      <c r="P99" s="884"/>
      <c r="Q99" s="884"/>
      <c r="R99" s="884"/>
      <c r="S99" s="828">
        <v>10000</v>
      </c>
    </row>
    <row r="100" spans="1:19" s="842" customFormat="1" ht="19.5" customHeight="1">
      <c r="A100" s="805"/>
      <c r="B100" s="843"/>
      <c r="C100" s="843"/>
      <c r="D100" s="843"/>
      <c r="E100" s="843"/>
      <c r="F100" s="843"/>
      <c r="G100" s="883"/>
      <c r="H100" s="869"/>
      <c r="I100" s="869"/>
      <c r="J100" s="869"/>
      <c r="K100" s="869"/>
      <c r="L100" s="1155"/>
      <c r="M100" s="870"/>
      <c r="N100" s="879"/>
      <c r="O100" s="880"/>
      <c r="P100" s="884"/>
      <c r="Q100" s="884"/>
      <c r="R100" s="884"/>
      <c r="S100" s="828"/>
    </row>
    <row r="101" spans="1:19" s="849" customFormat="1" ht="19.5" customHeight="1">
      <c r="A101" s="824"/>
      <c r="B101" s="853"/>
      <c r="C101" s="853" t="s">
        <v>1458</v>
      </c>
      <c r="D101" s="853"/>
      <c r="E101" s="853"/>
      <c r="F101" s="853"/>
      <c r="G101" s="854" t="s">
        <v>97</v>
      </c>
      <c r="H101" s="855" t="s">
        <v>1459</v>
      </c>
      <c r="I101" s="855"/>
      <c r="J101" s="855"/>
      <c r="K101" s="855"/>
      <c r="L101" s="1153"/>
      <c r="M101" s="856"/>
      <c r="N101" s="857"/>
      <c r="O101" s="858"/>
      <c r="P101" s="885"/>
      <c r="Q101" s="885"/>
      <c r="R101" s="860"/>
      <c r="S101" s="828">
        <v>10000</v>
      </c>
    </row>
    <row r="102" spans="1:19" s="842" customFormat="1" ht="19.5" customHeight="1">
      <c r="A102" s="805"/>
      <c r="B102" s="843"/>
      <c r="C102" s="843" t="s">
        <v>1460</v>
      </c>
      <c r="D102" s="843"/>
      <c r="E102" s="843"/>
      <c r="F102" s="843"/>
      <c r="G102" s="883"/>
      <c r="H102" s="869"/>
      <c r="I102" s="869"/>
      <c r="J102" s="869"/>
      <c r="K102" s="869"/>
      <c r="L102" s="1155"/>
      <c r="M102" s="870"/>
      <c r="N102" s="879"/>
      <c r="O102" s="880"/>
      <c r="P102" s="884">
        <v>15000</v>
      </c>
      <c r="Q102" s="884"/>
      <c r="R102" s="884" t="s">
        <v>1455</v>
      </c>
      <c r="S102" s="828">
        <v>10000</v>
      </c>
    </row>
    <row r="103" spans="1:19" s="842" customFormat="1" ht="19.5" customHeight="1">
      <c r="A103" s="805"/>
      <c r="B103" s="843"/>
      <c r="C103" s="843" t="s">
        <v>1461</v>
      </c>
      <c r="D103" s="843"/>
      <c r="E103" s="843"/>
      <c r="F103" s="843"/>
      <c r="G103" s="883"/>
      <c r="H103" s="869"/>
      <c r="I103" s="869"/>
      <c r="J103" s="869"/>
      <c r="K103" s="869"/>
      <c r="L103" s="1155"/>
      <c r="M103" s="870"/>
      <c r="N103" s="879"/>
      <c r="O103" s="880"/>
      <c r="P103" s="884">
        <v>15000</v>
      </c>
      <c r="Q103" s="884"/>
      <c r="R103" s="884" t="s">
        <v>1455</v>
      </c>
      <c r="S103" s="828">
        <v>10000</v>
      </c>
    </row>
    <row r="104" spans="1:19" s="842" customFormat="1" ht="19.5" customHeight="1">
      <c r="A104" s="805"/>
      <c r="B104" s="843"/>
      <c r="C104" s="843" t="s">
        <v>1462</v>
      </c>
      <c r="D104" s="843"/>
      <c r="E104" s="843"/>
      <c r="F104" s="843"/>
      <c r="G104" s="883"/>
      <c r="H104" s="869"/>
      <c r="I104" s="869"/>
      <c r="J104" s="869"/>
      <c r="K104" s="869"/>
      <c r="L104" s="1155"/>
      <c r="M104" s="870"/>
      <c r="N104" s="879"/>
      <c r="O104" s="880"/>
      <c r="P104" s="884">
        <v>15000</v>
      </c>
      <c r="Q104" s="884"/>
      <c r="R104" s="884" t="s">
        <v>1455</v>
      </c>
      <c r="S104" s="828">
        <v>10000</v>
      </c>
    </row>
    <row r="105" spans="1:19" s="842" customFormat="1" ht="19.5" customHeight="1">
      <c r="A105" s="805"/>
      <c r="B105" s="843"/>
      <c r="C105" s="843"/>
      <c r="D105" s="843" t="s">
        <v>1463</v>
      </c>
      <c r="E105" s="843"/>
      <c r="F105" s="843"/>
      <c r="G105" s="883"/>
      <c r="H105" s="869"/>
      <c r="I105" s="869"/>
      <c r="J105" s="869"/>
      <c r="K105" s="869"/>
      <c r="L105" s="1155"/>
      <c r="M105" s="870"/>
      <c r="N105" s="879"/>
      <c r="O105" s="880"/>
      <c r="P105" s="884">
        <v>15000</v>
      </c>
      <c r="Q105" s="884"/>
      <c r="R105" s="884" t="s">
        <v>1455</v>
      </c>
      <c r="S105" s="828">
        <v>10000</v>
      </c>
    </row>
    <row r="106" spans="1:19" s="842" customFormat="1" ht="19.5" customHeight="1">
      <c r="A106" s="805"/>
      <c r="B106" s="843"/>
      <c r="C106" s="843"/>
      <c r="D106" s="843" t="s">
        <v>1464</v>
      </c>
      <c r="E106" s="843"/>
      <c r="F106" s="843"/>
      <c r="G106" s="883"/>
      <c r="H106" s="869"/>
      <c r="I106" s="869"/>
      <c r="J106" s="869"/>
      <c r="K106" s="869"/>
      <c r="L106" s="1155"/>
      <c r="M106" s="870"/>
      <c r="N106" s="879"/>
      <c r="O106" s="880"/>
      <c r="P106" s="884">
        <v>15000</v>
      </c>
      <c r="Q106" s="884"/>
      <c r="R106" s="884" t="s">
        <v>1455</v>
      </c>
      <c r="S106" s="828">
        <v>10000</v>
      </c>
    </row>
    <row r="107" spans="1:19" s="842" customFormat="1" ht="19.5" customHeight="1">
      <c r="A107" s="805"/>
      <c r="B107" s="843"/>
      <c r="C107" s="843"/>
      <c r="D107" s="843" t="s">
        <v>1465</v>
      </c>
      <c r="E107" s="843"/>
      <c r="F107" s="843"/>
      <c r="G107" s="883"/>
      <c r="H107" s="869"/>
      <c r="I107" s="869"/>
      <c r="J107" s="869"/>
      <c r="K107" s="869"/>
      <c r="L107" s="1155"/>
      <c r="M107" s="870"/>
      <c r="N107" s="879"/>
      <c r="O107" s="880"/>
      <c r="P107" s="884">
        <v>15000</v>
      </c>
      <c r="Q107" s="884"/>
      <c r="R107" s="884" t="s">
        <v>1455</v>
      </c>
      <c r="S107" s="828">
        <v>10000</v>
      </c>
    </row>
    <row r="108" spans="1:19" s="861" customFormat="1" ht="19.5" customHeight="1">
      <c r="A108" s="814"/>
      <c r="B108" s="843"/>
      <c r="C108" s="843"/>
      <c r="D108" s="843" t="s">
        <v>1466</v>
      </c>
      <c r="E108" s="843"/>
      <c r="F108" s="843"/>
      <c r="G108" s="883"/>
      <c r="H108" s="869"/>
      <c r="I108" s="869"/>
      <c r="J108" s="869"/>
      <c r="K108" s="869"/>
      <c r="L108" s="1155"/>
      <c r="M108" s="870"/>
      <c r="N108" s="879"/>
      <c r="O108" s="880"/>
      <c r="P108" s="884">
        <v>15000</v>
      </c>
      <c r="Q108" s="884"/>
      <c r="R108" s="884" t="s">
        <v>1455</v>
      </c>
      <c r="S108" s="876"/>
    </row>
    <row r="109" spans="1:19" s="861" customFormat="1" ht="19.5" customHeight="1">
      <c r="A109" s="814"/>
      <c r="B109" s="843"/>
      <c r="C109" s="843"/>
      <c r="D109" s="843" t="s">
        <v>1467</v>
      </c>
      <c r="E109" s="843"/>
      <c r="F109" s="843"/>
      <c r="G109" s="883"/>
      <c r="H109" s="869"/>
      <c r="I109" s="869"/>
      <c r="J109" s="869"/>
      <c r="K109" s="869"/>
      <c r="L109" s="1155"/>
      <c r="M109" s="870"/>
      <c r="N109" s="879"/>
      <c r="O109" s="880"/>
      <c r="P109" s="884">
        <v>15000</v>
      </c>
      <c r="Q109" s="884"/>
      <c r="R109" s="884" t="s">
        <v>1455</v>
      </c>
      <c r="S109" s="865"/>
    </row>
    <row r="110" spans="1:19" s="842" customFormat="1" ht="19.5" customHeight="1">
      <c r="A110" s="805"/>
      <c r="B110" s="843"/>
      <c r="C110" s="843"/>
      <c r="D110" s="843" t="s">
        <v>1468</v>
      </c>
      <c r="E110" s="843"/>
      <c r="F110" s="843"/>
      <c r="G110" s="883"/>
      <c r="H110" s="869"/>
      <c r="I110" s="869"/>
      <c r="J110" s="869"/>
      <c r="K110" s="869"/>
      <c r="L110" s="1155"/>
      <c r="M110" s="870"/>
      <c r="N110" s="879"/>
      <c r="O110" s="880"/>
      <c r="P110" s="884">
        <v>15000</v>
      </c>
      <c r="Q110" s="884"/>
      <c r="R110" s="884" t="s">
        <v>1455</v>
      </c>
      <c r="S110" s="886">
        <v>50000</v>
      </c>
    </row>
    <row r="111" spans="1:19" s="861" customFormat="1" ht="19.5" customHeight="1">
      <c r="A111" s="814"/>
      <c r="B111" s="843"/>
      <c r="C111" s="843"/>
      <c r="D111" s="843" t="s">
        <v>1469</v>
      </c>
      <c r="E111" s="843"/>
      <c r="F111" s="843"/>
      <c r="G111" s="883"/>
      <c r="H111" s="869"/>
      <c r="I111" s="869"/>
      <c r="J111" s="869"/>
      <c r="K111" s="869"/>
      <c r="L111" s="1155"/>
      <c r="M111" s="870"/>
      <c r="N111" s="879"/>
      <c r="O111" s="880"/>
      <c r="P111" s="884">
        <v>15000</v>
      </c>
      <c r="Q111" s="884"/>
      <c r="R111" s="884" t="s">
        <v>1455</v>
      </c>
      <c r="S111" s="887"/>
    </row>
    <row r="112" spans="1:19" s="842" customFormat="1" ht="19.5" customHeight="1">
      <c r="A112" s="824"/>
      <c r="B112" s="843"/>
      <c r="C112" s="843"/>
      <c r="D112" s="843" t="s">
        <v>1470</v>
      </c>
      <c r="E112" s="843"/>
      <c r="F112" s="843"/>
      <c r="G112" s="883"/>
      <c r="H112" s="869"/>
      <c r="I112" s="869"/>
      <c r="J112" s="869"/>
      <c r="K112" s="869"/>
      <c r="L112" s="1155"/>
      <c r="M112" s="870"/>
      <c r="N112" s="879"/>
      <c r="O112" s="880"/>
      <c r="P112" s="884">
        <v>15000</v>
      </c>
      <c r="Q112" s="884"/>
      <c r="R112" s="884" t="s">
        <v>1455</v>
      </c>
      <c r="S112" s="886">
        <v>40000</v>
      </c>
    </row>
    <row r="113" spans="1:19" s="849" customFormat="1" ht="19.5" customHeight="1">
      <c r="A113" s="824"/>
      <c r="B113" s="853" t="s">
        <v>1471</v>
      </c>
      <c r="C113" s="853"/>
      <c r="D113" s="853"/>
      <c r="E113" s="853"/>
      <c r="F113" s="854"/>
      <c r="G113" s="854"/>
      <c r="H113" s="855" t="s">
        <v>1472</v>
      </c>
      <c r="I113" s="855"/>
      <c r="J113" s="855"/>
      <c r="K113" s="855"/>
      <c r="L113" s="1153"/>
      <c r="M113" s="856"/>
      <c r="N113" s="857"/>
      <c r="O113" s="858"/>
      <c r="P113" s="888">
        <f>P116+P117+P118+P119+P120+P123+P124+P125+P126+P127+P128+P129+P131+P132+P133+P134+P135+P136+P137+P138+P139+P140+P141+P142+P143+P144</f>
        <v>407500</v>
      </c>
      <c r="Q113" s="889"/>
      <c r="R113" s="860" t="s">
        <v>1473</v>
      </c>
      <c r="S113" s="886">
        <v>40000</v>
      </c>
    </row>
    <row r="114" spans="1:19" s="849" customFormat="1" ht="19.5" customHeight="1">
      <c r="A114" s="824"/>
      <c r="B114" s="853"/>
      <c r="C114" s="853" t="s">
        <v>1474</v>
      </c>
      <c r="D114" s="853"/>
      <c r="E114" s="853"/>
      <c r="F114" s="854"/>
      <c r="G114" s="854"/>
      <c r="H114" s="855" t="s">
        <v>594</v>
      </c>
      <c r="I114" s="855"/>
      <c r="J114" s="855"/>
      <c r="K114" s="855"/>
      <c r="L114" s="1153"/>
      <c r="M114" s="862"/>
      <c r="N114" s="863"/>
      <c r="O114" s="864"/>
      <c r="P114" s="885"/>
      <c r="Q114" s="885"/>
      <c r="R114" s="860"/>
      <c r="S114" s="886">
        <v>40000</v>
      </c>
    </row>
    <row r="115" spans="1:19" s="849" customFormat="1" ht="19.5" customHeight="1">
      <c r="A115" s="824"/>
      <c r="B115" s="853"/>
      <c r="C115" s="853" t="s">
        <v>1475</v>
      </c>
      <c r="D115" s="853"/>
      <c r="E115" s="853"/>
      <c r="F115" s="854"/>
      <c r="G115" s="854"/>
      <c r="H115" s="869"/>
      <c r="I115" s="869"/>
      <c r="J115" s="869"/>
      <c r="K115" s="869"/>
      <c r="L115" s="1154"/>
      <c r="M115" s="862"/>
      <c r="N115" s="863"/>
      <c r="O115" s="864"/>
      <c r="P115" s="890"/>
      <c r="Q115" s="890"/>
      <c r="R115" s="846"/>
      <c r="S115" s="886">
        <v>40000</v>
      </c>
    </row>
    <row r="116" spans="1:19" s="842" customFormat="1" ht="19.5" customHeight="1">
      <c r="A116" s="824"/>
      <c r="B116" s="843"/>
      <c r="C116" s="843" t="s">
        <v>97</v>
      </c>
      <c r="D116" s="843" t="s">
        <v>1476</v>
      </c>
      <c r="E116" s="843"/>
      <c r="F116" s="883"/>
      <c r="G116" s="883"/>
      <c r="H116" s="869"/>
      <c r="I116" s="869"/>
      <c r="J116" s="869"/>
      <c r="K116" s="869"/>
      <c r="L116" s="1156"/>
      <c r="M116" s="831"/>
      <c r="N116" s="891"/>
      <c r="O116" s="892"/>
      <c r="P116" s="846">
        <v>40000</v>
      </c>
      <c r="Q116" s="884"/>
      <c r="R116" s="846" t="s">
        <v>1477</v>
      </c>
      <c r="S116" s="886">
        <v>40000</v>
      </c>
    </row>
    <row r="117" spans="1:19" s="842" customFormat="1" ht="19.5" customHeight="1">
      <c r="A117" s="824"/>
      <c r="B117" s="843"/>
      <c r="C117" s="843"/>
      <c r="D117" s="843" t="s">
        <v>1478</v>
      </c>
      <c r="E117" s="843"/>
      <c r="F117" s="883"/>
      <c r="G117" s="883"/>
      <c r="H117" s="869"/>
      <c r="I117" s="869"/>
      <c r="J117" s="869"/>
      <c r="K117" s="869"/>
      <c r="L117" s="1156"/>
      <c r="M117" s="831"/>
      <c r="N117" s="891"/>
      <c r="O117" s="892"/>
      <c r="P117" s="846">
        <v>25000</v>
      </c>
      <c r="Q117" s="884"/>
      <c r="R117" s="846" t="s">
        <v>1477</v>
      </c>
      <c r="S117" s="886">
        <v>40000</v>
      </c>
    </row>
    <row r="118" spans="1:19" s="842" customFormat="1" ht="19.5" customHeight="1">
      <c r="A118" s="824"/>
      <c r="B118" s="843"/>
      <c r="C118" s="843"/>
      <c r="D118" s="843" t="s">
        <v>1479</v>
      </c>
      <c r="E118" s="843"/>
      <c r="F118" s="883"/>
      <c r="G118" s="883"/>
      <c r="H118" s="869"/>
      <c r="I118" s="869"/>
      <c r="J118" s="869"/>
      <c r="K118" s="869"/>
      <c r="L118" s="1156"/>
      <c r="M118" s="831"/>
      <c r="N118" s="891"/>
      <c r="O118" s="892"/>
      <c r="P118" s="846">
        <v>25000</v>
      </c>
      <c r="Q118" s="884"/>
      <c r="R118" s="846" t="s">
        <v>1477</v>
      </c>
      <c r="S118" s="886">
        <v>40000</v>
      </c>
    </row>
    <row r="119" spans="1:19" s="842" customFormat="1" ht="19.5" customHeight="1">
      <c r="A119" s="824"/>
      <c r="B119" s="843"/>
      <c r="C119" s="843"/>
      <c r="D119" s="843" t="s">
        <v>1480</v>
      </c>
      <c r="E119" s="843"/>
      <c r="F119" s="883"/>
      <c r="G119" s="883"/>
      <c r="H119" s="869"/>
      <c r="I119" s="869"/>
      <c r="J119" s="869"/>
      <c r="K119" s="869"/>
      <c r="L119" s="1156"/>
      <c r="M119" s="831"/>
      <c r="N119" s="891"/>
      <c r="O119" s="892"/>
      <c r="P119" s="846">
        <v>25000</v>
      </c>
      <c r="Q119" s="884"/>
      <c r="R119" s="846" t="s">
        <v>1477</v>
      </c>
      <c r="S119" s="886">
        <v>40000</v>
      </c>
    </row>
    <row r="120" spans="1:19" s="842" customFormat="1" ht="19.5" customHeight="1">
      <c r="A120" s="824"/>
      <c r="B120" s="843"/>
      <c r="C120" s="843"/>
      <c r="D120" s="843" t="s">
        <v>1481</v>
      </c>
      <c r="E120" s="843"/>
      <c r="F120" s="883"/>
      <c r="G120" s="883"/>
      <c r="H120" s="869"/>
      <c r="I120" s="869"/>
      <c r="J120" s="869"/>
      <c r="K120" s="869"/>
      <c r="L120" s="1156"/>
      <c r="M120" s="831"/>
      <c r="N120" s="891"/>
      <c r="O120" s="892"/>
      <c r="P120" s="846">
        <v>25000</v>
      </c>
      <c r="Q120" s="884"/>
      <c r="R120" s="846" t="s">
        <v>1477</v>
      </c>
      <c r="S120" s="886">
        <v>40000</v>
      </c>
    </row>
    <row r="121" spans="1:19" s="849" customFormat="1" ht="19.5" customHeight="1">
      <c r="A121" s="824"/>
      <c r="B121" s="853"/>
      <c r="C121" s="853" t="s">
        <v>1482</v>
      </c>
      <c r="D121" s="853"/>
      <c r="E121" s="853"/>
      <c r="F121" s="854"/>
      <c r="G121" s="854"/>
      <c r="H121" s="855" t="s">
        <v>1483</v>
      </c>
      <c r="I121" s="855"/>
      <c r="J121" s="855"/>
      <c r="K121" s="855"/>
      <c r="L121" s="1153"/>
      <c r="M121" s="856"/>
      <c r="N121" s="863"/>
      <c r="O121" s="864"/>
      <c r="P121" s="885"/>
      <c r="Q121" s="885"/>
      <c r="R121" s="860"/>
      <c r="S121" s="886">
        <v>40000</v>
      </c>
    </row>
    <row r="122" spans="1:19" s="849" customFormat="1" ht="19.5" customHeight="1">
      <c r="A122" s="824"/>
      <c r="B122" s="853"/>
      <c r="C122" s="853" t="s">
        <v>1475</v>
      </c>
      <c r="D122" s="853"/>
      <c r="E122" s="853"/>
      <c r="F122" s="854"/>
      <c r="G122" s="854"/>
      <c r="H122" s="831"/>
      <c r="I122" s="831"/>
      <c r="J122" s="831"/>
      <c r="K122" s="831"/>
      <c r="L122" s="1154"/>
      <c r="M122" s="862"/>
      <c r="N122" s="863"/>
      <c r="O122" s="864"/>
      <c r="P122" s="885"/>
      <c r="Q122" s="885"/>
      <c r="R122" s="846"/>
      <c r="S122" s="886">
        <v>40000</v>
      </c>
    </row>
    <row r="123" spans="1:19" s="842" customFormat="1" ht="19.5" customHeight="1">
      <c r="A123" s="824"/>
      <c r="B123" s="843"/>
      <c r="C123" s="843"/>
      <c r="D123" s="843" t="s">
        <v>1484</v>
      </c>
      <c r="E123" s="843"/>
      <c r="F123" s="883"/>
      <c r="G123" s="883"/>
      <c r="H123" s="869"/>
      <c r="I123" s="869"/>
      <c r="J123" s="869"/>
      <c r="K123" s="869"/>
      <c r="L123" s="1156"/>
      <c r="M123" s="831"/>
      <c r="N123" s="891"/>
      <c r="O123" s="892"/>
      <c r="P123" s="846">
        <v>15000</v>
      </c>
      <c r="Q123" s="884"/>
      <c r="R123" s="846" t="s">
        <v>1477</v>
      </c>
      <c r="S123" s="886">
        <v>40000</v>
      </c>
    </row>
    <row r="124" spans="1:19" s="861" customFormat="1" ht="19.5" customHeight="1">
      <c r="A124" s="814"/>
      <c r="B124" s="843"/>
      <c r="C124" s="843"/>
      <c r="D124" s="843" t="s">
        <v>1485</v>
      </c>
      <c r="E124" s="843"/>
      <c r="F124" s="883"/>
      <c r="G124" s="883"/>
      <c r="H124" s="869"/>
      <c r="I124" s="869"/>
      <c r="J124" s="869"/>
      <c r="K124" s="869"/>
      <c r="L124" s="1156"/>
      <c r="M124" s="831"/>
      <c r="N124" s="891"/>
      <c r="O124" s="892"/>
      <c r="P124" s="846">
        <v>15000</v>
      </c>
      <c r="Q124" s="884"/>
      <c r="R124" s="846" t="s">
        <v>1477</v>
      </c>
      <c r="S124" s="893"/>
    </row>
    <row r="125" spans="1:19" s="861" customFormat="1" ht="19.5" customHeight="1">
      <c r="A125" s="814"/>
      <c r="B125" s="843"/>
      <c r="C125" s="843"/>
      <c r="D125" s="843" t="s">
        <v>1486</v>
      </c>
      <c r="E125" s="843"/>
      <c r="F125" s="883"/>
      <c r="G125" s="883"/>
      <c r="H125" s="869"/>
      <c r="I125" s="869"/>
      <c r="J125" s="869"/>
      <c r="K125" s="869"/>
      <c r="L125" s="1156"/>
      <c r="M125" s="831"/>
      <c r="N125" s="863"/>
      <c r="O125" s="864"/>
      <c r="P125" s="846">
        <v>40000</v>
      </c>
      <c r="Q125" s="884"/>
      <c r="R125" s="846" t="s">
        <v>1477</v>
      </c>
      <c r="S125" s="894"/>
    </row>
    <row r="126" spans="1:19" s="849" customFormat="1" ht="19.5" customHeight="1">
      <c r="A126" s="824"/>
      <c r="B126" s="843"/>
      <c r="C126" s="843"/>
      <c r="D126" s="843" t="s">
        <v>1487</v>
      </c>
      <c r="E126" s="843"/>
      <c r="F126" s="883"/>
      <c r="G126" s="883"/>
      <c r="H126" s="869"/>
      <c r="I126" s="869"/>
      <c r="J126" s="869"/>
      <c r="K126" s="869"/>
      <c r="L126" s="1156"/>
      <c r="M126" s="831"/>
      <c r="N126" s="891"/>
      <c r="O126" s="892"/>
      <c r="P126" s="846">
        <v>40000</v>
      </c>
      <c r="Q126" s="884"/>
      <c r="R126" s="846" t="s">
        <v>1477</v>
      </c>
      <c r="S126" s="895"/>
    </row>
    <row r="127" spans="1:19" s="849" customFormat="1" ht="19.5" customHeight="1">
      <c r="A127" s="805"/>
      <c r="B127" s="843"/>
      <c r="C127" s="843"/>
      <c r="D127" s="843" t="s">
        <v>1488</v>
      </c>
      <c r="E127" s="843"/>
      <c r="F127" s="883"/>
      <c r="G127" s="883"/>
      <c r="H127" s="869"/>
      <c r="I127" s="869"/>
      <c r="J127" s="869"/>
      <c r="K127" s="869"/>
      <c r="L127" s="1156"/>
      <c r="M127" s="831"/>
      <c r="N127" s="891"/>
      <c r="O127" s="892"/>
      <c r="P127" s="846">
        <v>10000</v>
      </c>
      <c r="Q127" s="884"/>
      <c r="R127" s="846" t="s">
        <v>1477</v>
      </c>
      <c r="S127" s="828">
        <v>18000</v>
      </c>
    </row>
    <row r="128" spans="1:19" s="849" customFormat="1" ht="19.5" customHeight="1">
      <c r="A128" s="805"/>
      <c r="B128" s="843"/>
      <c r="C128" s="843"/>
      <c r="D128" s="843" t="s">
        <v>1489</v>
      </c>
      <c r="E128" s="843"/>
      <c r="F128" s="883"/>
      <c r="G128" s="883"/>
      <c r="H128" s="869"/>
      <c r="I128" s="869"/>
      <c r="J128" s="869"/>
      <c r="K128" s="869"/>
      <c r="L128" s="1156"/>
      <c r="M128" s="831"/>
      <c r="N128" s="891"/>
      <c r="O128" s="892"/>
      <c r="P128" s="846">
        <v>15000</v>
      </c>
      <c r="Q128" s="884"/>
      <c r="R128" s="846" t="s">
        <v>1477</v>
      </c>
      <c r="S128" s="828">
        <v>40000</v>
      </c>
    </row>
    <row r="129" spans="1:19" s="849" customFormat="1" ht="19.5" customHeight="1">
      <c r="A129" s="805"/>
      <c r="B129" s="843"/>
      <c r="C129" s="843"/>
      <c r="D129" s="843" t="s">
        <v>1490</v>
      </c>
      <c r="E129" s="843"/>
      <c r="F129" s="883"/>
      <c r="G129" s="883"/>
      <c r="H129" s="869"/>
      <c r="I129" s="869"/>
      <c r="J129" s="869"/>
      <c r="K129" s="869"/>
      <c r="L129" s="1156"/>
      <c r="M129" s="831"/>
      <c r="N129" s="891"/>
      <c r="O129" s="892"/>
      <c r="P129" s="846">
        <v>40000</v>
      </c>
      <c r="Q129" s="884"/>
      <c r="R129" s="846" t="s">
        <v>1477</v>
      </c>
      <c r="S129" s="828">
        <v>25000</v>
      </c>
    </row>
    <row r="130" spans="1:19" s="849" customFormat="1" ht="19.5" customHeight="1">
      <c r="A130" s="824"/>
      <c r="B130" s="853"/>
      <c r="C130" s="853" t="s">
        <v>1491</v>
      </c>
      <c r="D130" s="853"/>
      <c r="E130" s="853"/>
      <c r="F130" s="853"/>
      <c r="G130" s="854"/>
      <c r="H130" s="869" t="s">
        <v>1225</v>
      </c>
      <c r="I130" s="869"/>
      <c r="J130" s="869"/>
      <c r="K130" s="869"/>
      <c r="L130" s="1153"/>
      <c r="M130" s="862"/>
      <c r="N130" s="863"/>
      <c r="O130" s="864"/>
      <c r="P130" s="860"/>
      <c r="Q130" s="860"/>
      <c r="R130" s="846"/>
      <c r="S130" s="828">
        <v>25000</v>
      </c>
    </row>
    <row r="131" spans="1:19" s="849" customFormat="1" ht="19.5" customHeight="1">
      <c r="A131" s="805"/>
      <c r="B131" s="843"/>
      <c r="C131" s="843"/>
      <c r="D131" s="843" t="s">
        <v>1492</v>
      </c>
      <c r="E131" s="843"/>
      <c r="F131" s="843"/>
      <c r="G131" s="883"/>
      <c r="H131" s="869"/>
      <c r="I131" s="869"/>
      <c r="J131" s="869"/>
      <c r="K131" s="869"/>
      <c r="L131" s="1156"/>
      <c r="M131" s="831"/>
      <c r="N131" s="891"/>
      <c r="O131" s="892"/>
      <c r="P131" s="846">
        <v>5000</v>
      </c>
      <c r="Q131" s="846"/>
      <c r="R131" s="846" t="s">
        <v>1477</v>
      </c>
      <c r="S131" s="828">
        <v>25000</v>
      </c>
    </row>
    <row r="132" spans="1:19" s="849" customFormat="1" ht="19.5" customHeight="1">
      <c r="A132" s="805"/>
      <c r="B132" s="843"/>
      <c r="C132" s="843"/>
      <c r="D132" s="843" t="s">
        <v>1493</v>
      </c>
      <c r="E132" s="843"/>
      <c r="F132" s="843"/>
      <c r="G132" s="883"/>
      <c r="H132" s="869"/>
      <c r="I132" s="869"/>
      <c r="J132" s="869"/>
      <c r="K132" s="869"/>
      <c r="L132" s="1156"/>
      <c r="M132" s="831"/>
      <c r="N132" s="891"/>
      <c r="O132" s="892"/>
      <c r="P132" s="846">
        <v>5000</v>
      </c>
      <c r="Q132" s="846"/>
      <c r="R132" s="846" t="s">
        <v>1477</v>
      </c>
      <c r="S132" s="828">
        <v>50000</v>
      </c>
    </row>
    <row r="133" spans="1:19" s="861" customFormat="1" ht="19.5" customHeight="1">
      <c r="A133" s="814"/>
      <c r="B133" s="843"/>
      <c r="C133" s="843"/>
      <c r="D133" s="843" t="s">
        <v>1494</v>
      </c>
      <c r="E133" s="843"/>
      <c r="F133" s="843"/>
      <c r="G133" s="883"/>
      <c r="H133" s="869"/>
      <c r="I133" s="869"/>
      <c r="J133" s="869"/>
      <c r="K133" s="869"/>
      <c r="L133" s="1157"/>
      <c r="M133" s="831"/>
      <c r="N133" s="891"/>
      <c r="O133" s="896"/>
      <c r="P133" s="846">
        <v>3500</v>
      </c>
      <c r="Q133" s="846"/>
      <c r="R133" s="846" t="s">
        <v>1477</v>
      </c>
      <c r="S133" s="894"/>
    </row>
    <row r="134" spans="1:19" s="849" customFormat="1" ht="19.5" customHeight="1">
      <c r="A134" s="824"/>
      <c r="B134" s="843"/>
      <c r="C134" s="843"/>
      <c r="D134" s="843" t="s">
        <v>1495</v>
      </c>
      <c r="E134" s="843"/>
      <c r="F134" s="843"/>
      <c r="G134" s="883"/>
      <c r="H134" s="869"/>
      <c r="I134" s="869"/>
      <c r="J134" s="869"/>
      <c r="K134" s="869"/>
      <c r="L134" s="1157"/>
      <c r="M134" s="831"/>
      <c r="N134" s="891"/>
      <c r="O134" s="896"/>
      <c r="P134" s="846">
        <v>5000</v>
      </c>
      <c r="Q134" s="846"/>
      <c r="R134" s="846" t="s">
        <v>1477</v>
      </c>
      <c r="S134" s="894"/>
    </row>
    <row r="135" spans="1:19" s="849" customFormat="1" ht="19.5" customHeight="1">
      <c r="A135" s="805"/>
      <c r="B135" s="843"/>
      <c r="C135" s="843"/>
      <c r="D135" s="843" t="s">
        <v>1496</v>
      </c>
      <c r="E135" s="843"/>
      <c r="F135" s="843"/>
      <c r="G135" s="883"/>
      <c r="H135" s="869"/>
      <c r="I135" s="869"/>
      <c r="J135" s="869"/>
      <c r="K135" s="869"/>
      <c r="L135" s="1157"/>
      <c r="M135" s="831"/>
      <c r="N135" s="891"/>
      <c r="O135" s="896"/>
      <c r="P135" s="846">
        <v>10000</v>
      </c>
      <c r="Q135" s="846"/>
      <c r="R135" s="846" t="s">
        <v>1477</v>
      </c>
      <c r="S135" s="828">
        <v>10000</v>
      </c>
    </row>
    <row r="136" spans="1:19" s="849" customFormat="1" ht="19.5" customHeight="1">
      <c r="A136" s="805"/>
      <c r="B136" s="843"/>
      <c r="C136" s="843"/>
      <c r="D136" s="843" t="s">
        <v>1497</v>
      </c>
      <c r="E136" s="843"/>
      <c r="F136" s="843"/>
      <c r="G136" s="883"/>
      <c r="H136" s="869"/>
      <c r="I136" s="869"/>
      <c r="J136" s="869"/>
      <c r="K136" s="869"/>
      <c r="L136" s="1157"/>
      <c r="M136" s="831"/>
      <c r="N136" s="891"/>
      <c r="O136" s="896"/>
      <c r="P136" s="846">
        <v>5000</v>
      </c>
      <c r="Q136" s="846"/>
      <c r="R136" s="846" t="s">
        <v>1477</v>
      </c>
      <c r="S136" s="828">
        <v>10000</v>
      </c>
    </row>
    <row r="137" spans="1:19" s="849" customFormat="1" ht="19.5" customHeight="1">
      <c r="A137" s="805"/>
      <c r="B137" s="843"/>
      <c r="C137" s="843"/>
      <c r="D137" s="843" t="s">
        <v>1498</v>
      </c>
      <c r="E137" s="843"/>
      <c r="F137" s="843"/>
      <c r="G137" s="883"/>
      <c r="H137" s="869"/>
      <c r="I137" s="869"/>
      <c r="J137" s="869"/>
      <c r="K137" s="869"/>
      <c r="L137" s="1157"/>
      <c r="M137" s="831"/>
      <c r="N137" s="891"/>
      <c r="O137" s="896"/>
      <c r="P137" s="846">
        <v>5000</v>
      </c>
      <c r="Q137" s="846"/>
      <c r="R137" s="846" t="s">
        <v>1477</v>
      </c>
      <c r="S137" s="828">
        <v>50000</v>
      </c>
    </row>
    <row r="138" spans="1:19" s="849" customFormat="1" ht="19.5" customHeight="1">
      <c r="A138" s="805"/>
      <c r="B138" s="843"/>
      <c r="C138" s="843"/>
      <c r="D138" s="843" t="s">
        <v>1499</v>
      </c>
      <c r="E138" s="843"/>
      <c r="F138" s="843"/>
      <c r="G138" s="883"/>
      <c r="H138" s="869"/>
      <c r="I138" s="869"/>
      <c r="J138" s="869"/>
      <c r="K138" s="869"/>
      <c r="L138" s="1157"/>
      <c r="M138" s="831"/>
      <c r="N138" s="891"/>
      <c r="O138" s="896"/>
      <c r="P138" s="846">
        <v>15000</v>
      </c>
      <c r="Q138" s="846"/>
      <c r="R138" s="846" t="s">
        <v>1477</v>
      </c>
      <c r="S138" s="828">
        <v>50000</v>
      </c>
    </row>
    <row r="139" spans="1:19" s="849" customFormat="1" ht="19.5" customHeight="1">
      <c r="A139" s="805"/>
      <c r="B139" s="843"/>
      <c r="C139" s="843"/>
      <c r="D139" s="843" t="s">
        <v>1500</v>
      </c>
      <c r="E139" s="843"/>
      <c r="F139" s="843"/>
      <c r="G139" s="883"/>
      <c r="H139" s="869"/>
      <c r="I139" s="869"/>
      <c r="J139" s="869"/>
      <c r="K139" s="869"/>
      <c r="L139" s="843"/>
      <c r="M139" s="897"/>
      <c r="N139" s="897"/>
      <c r="O139" s="897"/>
      <c r="P139" s="846">
        <v>10000</v>
      </c>
      <c r="Q139" s="846"/>
      <c r="R139" s="846" t="s">
        <v>1477</v>
      </c>
      <c r="S139" s="828">
        <v>10000</v>
      </c>
    </row>
    <row r="140" spans="1:19" s="849" customFormat="1" ht="19.5" customHeight="1">
      <c r="A140" s="805"/>
      <c r="B140" s="843"/>
      <c r="C140" s="843"/>
      <c r="D140" s="843" t="s">
        <v>1501</v>
      </c>
      <c r="E140" s="843"/>
      <c r="F140" s="843"/>
      <c r="G140" s="883"/>
      <c r="H140" s="869"/>
      <c r="I140" s="869"/>
      <c r="J140" s="869"/>
      <c r="K140" s="869"/>
      <c r="L140" s="843"/>
      <c r="M140" s="897"/>
      <c r="N140" s="897"/>
      <c r="O140" s="897"/>
      <c r="P140" s="846">
        <v>5000</v>
      </c>
      <c r="Q140" s="846"/>
      <c r="R140" s="846" t="s">
        <v>1477</v>
      </c>
      <c r="S140" s="828">
        <v>15000</v>
      </c>
    </row>
    <row r="141" spans="1:19" s="849" customFormat="1" ht="19.5" customHeight="1">
      <c r="A141" s="805"/>
      <c r="B141" s="843"/>
      <c r="C141" s="843"/>
      <c r="D141" s="843" t="s">
        <v>1502</v>
      </c>
      <c r="E141" s="843"/>
      <c r="F141" s="843"/>
      <c r="G141" s="883"/>
      <c r="H141" s="869"/>
      <c r="I141" s="869"/>
      <c r="J141" s="869"/>
      <c r="K141" s="869"/>
      <c r="L141" s="843"/>
      <c r="M141" s="897"/>
      <c r="N141" s="897"/>
      <c r="O141" s="897"/>
      <c r="P141" s="846">
        <v>5000</v>
      </c>
      <c r="Q141" s="846"/>
      <c r="R141" s="846" t="s">
        <v>1477</v>
      </c>
      <c r="S141" s="828">
        <v>25000</v>
      </c>
    </row>
    <row r="142" spans="1:19" s="849" customFormat="1" ht="19.5" customHeight="1">
      <c r="A142" s="805"/>
      <c r="B142" s="843"/>
      <c r="C142" s="843"/>
      <c r="D142" s="843" t="s">
        <v>1503</v>
      </c>
      <c r="E142" s="843"/>
      <c r="F142" s="843"/>
      <c r="G142" s="883"/>
      <c r="H142" s="869"/>
      <c r="I142" s="869"/>
      <c r="J142" s="869"/>
      <c r="K142" s="869"/>
      <c r="L142" s="843"/>
      <c r="M142" s="897"/>
      <c r="N142" s="897"/>
      <c r="O142" s="897"/>
      <c r="P142" s="846">
        <v>10000</v>
      </c>
      <c r="Q142" s="846"/>
      <c r="R142" s="846" t="s">
        <v>1477</v>
      </c>
      <c r="S142" s="828">
        <v>65000</v>
      </c>
    </row>
    <row r="143" spans="1:19" s="849" customFormat="1" ht="19.5" customHeight="1">
      <c r="A143" s="824"/>
      <c r="B143" s="843"/>
      <c r="C143" s="843"/>
      <c r="D143" s="843" t="s">
        <v>1504</v>
      </c>
      <c r="E143" s="843"/>
      <c r="F143" s="843"/>
      <c r="G143" s="883"/>
      <c r="H143" s="869"/>
      <c r="I143" s="869"/>
      <c r="J143" s="869"/>
      <c r="K143" s="869"/>
      <c r="L143" s="843"/>
      <c r="M143" s="897"/>
      <c r="N143" s="897"/>
      <c r="O143" s="897"/>
      <c r="P143" s="846">
        <v>4000</v>
      </c>
      <c r="Q143" s="846"/>
      <c r="R143" s="846" t="s">
        <v>1477</v>
      </c>
      <c r="S143" s="822"/>
    </row>
    <row r="144" spans="1:19" s="849" customFormat="1" ht="19.5" customHeight="1">
      <c r="A144" s="824"/>
      <c r="B144" s="843"/>
      <c r="C144" s="843"/>
      <c r="D144" s="843" t="s">
        <v>1505</v>
      </c>
      <c r="E144" s="843"/>
      <c r="F144" s="843"/>
      <c r="G144" s="883"/>
      <c r="H144" s="869"/>
      <c r="I144" s="869"/>
      <c r="J144" s="869"/>
      <c r="K144" s="869"/>
      <c r="L144" s="1158"/>
      <c r="M144" s="898"/>
      <c r="N144" s="898"/>
      <c r="O144" s="898"/>
      <c r="P144" s="846">
        <v>5000</v>
      </c>
      <c r="Q144" s="846"/>
      <c r="R144" s="846" t="s">
        <v>1477</v>
      </c>
      <c r="S144" s="828">
        <v>5000</v>
      </c>
    </row>
    <row r="145" spans="1:19" s="783" customFormat="1" ht="12.75" customHeight="1">
      <c r="A145" s="777"/>
      <c r="B145" s="776"/>
      <c r="C145" s="776"/>
      <c r="D145" s="776"/>
      <c r="E145" s="776"/>
      <c r="F145" s="776"/>
      <c r="G145" s="778"/>
      <c r="H145" s="779"/>
      <c r="I145" s="779"/>
      <c r="J145" s="779"/>
      <c r="K145" s="779"/>
      <c r="L145" s="776"/>
      <c r="M145" s="777"/>
      <c r="N145" s="777"/>
      <c r="O145" s="777"/>
      <c r="P145" s="784"/>
      <c r="Q145" s="785"/>
      <c r="R145" s="780"/>
      <c r="S145" s="784"/>
    </row>
    <row r="146" spans="1:19" s="904" customFormat="1" ht="19.5" customHeight="1" hidden="1">
      <c r="A146" s="899" t="s">
        <v>651</v>
      </c>
      <c r="B146" s="900"/>
      <c r="C146" s="900"/>
      <c r="D146" s="900"/>
      <c r="E146" s="900"/>
      <c r="F146" s="900"/>
      <c r="G146" s="901"/>
      <c r="H146" s="905"/>
      <c r="I146" s="905"/>
      <c r="J146" s="905"/>
      <c r="K146" s="905"/>
      <c r="L146" s="1159"/>
      <c r="M146" s="902"/>
      <c r="N146" s="902"/>
      <c r="O146" s="902"/>
      <c r="P146" s="769">
        <f>SUM(P168,P172)</f>
        <v>357700</v>
      </c>
      <c r="Q146" s="769"/>
      <c r="R146" s="903"/>
      <c r="S146" s="769">
        <f>SUM(S168,S172)</f>
        <v>396400</v>
      </c>
    </row>
    <row r="147" spans="1:19" s="904" customFormat="1" ht="19.5" customHeight="1" hidden="1">
      <c r="A147" s="899" t="s">
        <v>1506</v>
      </c>
      <c r="B147" s="900"/>
      <c r="C147" s="900"/>
      <c r="D147" s="900"/>
      <c r="E147" s="900"/>
      <c r="F147" s="900"/>
      <c r="G147" s="901"/>
      <c r="H147" s="905"/>
      <c r="I147" s="905"/>
      <c r="J147" s="905"/>
      <c r="K147" s="905"/>
      <c r="L147" s="1159"/>
      <c r="M147" s="902"/>
      <c r="N147" s="902"/>
      <c r="O147" s="902"/>
      <c r="P147" s="769"/>
      <c r="Q147" s="769"/>
      <c r="R147" s="903"/>
      <c r="S147" s="769"/>
    </row>
    <row r="148" spans="1:19" s="904" customFormat="1" ht="19.5" customHeight="1" hidden="1">
      <c r="A148" s="899" t="s">
        <v>1507</v>
      </c>
      <c r="B148" s="900"/>
      <c r="C148" s="900"/>
      <c r="D148" s="900"/>
      <c r="E148" s="900"/>
      <c r="F148" s="900"/>
      <c r="G148" s="901"/>
      <c r="H148" s="905" t="s">
        <v>985</v>
      </c>
      <c r="I148" s="905"/>
      <c r="J148" s="905"/>
      <c r="K148" s="905"/>
      <c r="L148" s="906" t="s">
        <v>983</v>
      </c>
      <c r="M148" s="903"/>
      <c r="N148" s="907"/>
      <c r="O148" s="908" t="s">
        <v>984</v>
      </c>
      <c r="P148" s="772">
        <f>SUM(P149)</f>
        <v>0</v>
      </c>
      <c r="Q148" s="772"/>
      <c r="R148" s="903"/>
      <c r="S148" s="772">
        <f>SUM(S149)</f>
        <v>75000</v>
      </c>
    </row>
    <row r="149" spans="1:19" s="793" customFormat="1" ht="19.5" customHeight="1" hidden="1">
      <c r="A149" s="786"/>
      <c r="B149" s="790" t="s">
        <v>1508</v>
      </c>
      <c r="C149" s="790"/>
      <c r="D149" s="790"/>
      <c r="E149" s="790"/>
      <c r="F149" s="790"/>
      <c r="G149" s="800"/>
      <c r="H149" s="789"/>
      <c r="I149" s="789"/>
      <c r="J149" s="789"/>
      <c r="K149" s="789"/>
      <c r="L149" s="909"/>
      <c r="M149" s="791"/>
      <c r="N149" s="910"/>
      <c r="O149" s="911"/>
      <c r="P149" s="785">
        <f>SUM(P153:P163)</f>
        <v>0</v>
      </c>
      <c r="Q149" s="785"/>
      <c r="R149" s="791"/>
      <c r="S149" s="785">
        <f>SUM(S153:S163)</f>
        <v>75000</v>
      </c>
    </row>
    <row r="150" spans="1:19" s="793" customFormat="1" ht="19.5" customHeight="1" hidden="1">
      <c r="A150" s="786"/>
      <c r="B150" s="790"/>
      <c r="C150" s="790" t="s">
        <v>1509</v>
      </c>
      <c r="D150" s="790"/>
      <c r="E150" s="797"/>
      <c r="F150" s="790"/>
      <c r="G150" s="800"/>
      <c r="H150" s="789"/>
      <c r="I150" s="789"/>
      <c r="J150" s="789"/>
      <c r="K150" s="789"/>
      <c r="L150" s="909"/>
      <c r="M150" s="791"/>
      <c r="N150" s="910"/>
      <c r="O150" s="911"/>
      <c r="P150" s="782"/>
      <c r="Q150" s="782"/>
      <c r="R150" s="791"/>
      <c r="S150" s="782"/>
    </row>
    <row r="151" spans="1:19" s="793" customFormat="1" ht="19.5" customHeight="1" hidden="1">
      <c r="A151" s="786"/>
      <c r="B151" s="790"/>
      <c r="C151" s="790" t="s">
        <v>1510</v>
      </c>
      <c r="D151" s="790"/>
      <c r="E151" s="797"/>
      <c r="F151" s="790"/>
      <c r="G151" s="800"/>
      <c r="H151" s="789"/>
      <c r="I151" s="789"/>
      <c r="J151" s="789"/>
      <c r="K151" s="789"/>
      <c r="L151" s="909"/>
      <c r="M151" s="791"/>
      <c r="N151" s="910"/>
      <c r="O151" s="911"/>
      <c r="P151" s="782"/>
      <c r="Q151" s="782"/>
      <c r="R151" s="791"/>
      <c r="S151" s="782"/>
    </row>
    <row r="152" spans="1:19" s="793" customFormat="1" ht="19.5" customHeight="1" hidden="1">
      <c r="A152" s="786"/>
      <c r="B152" s="790"/>
      <c r="C152" s="912" t="s">
        <v>1511</v>
      </c>
      <c r="D152" s="912"/>
      <c r="E152" s="912"/>
      <c r="F152" s="790"/>
      <c r="G152" s="800"/>
      <c r="H152" s="789"/>
      <c r="I152" s="789"/>
      <c r="J152" s="789"/>
      <c r="K152" s="789"/>
      <c r="L152" s="909"/>
      <c r="M152" s="791"/>
      <c r="N152" s="910"/>
      <c r="O152" s="911"/>
      <c r="P152" s="782"/>
      <c r="Q152" s="782"/>
      <c r="R152" s="791"/>
      <c r="S152" s="782"/>
    </row>
    <row r="153" spans="1:19" s="793" customFormat="1" ht="19.5" customHeight="1" hidden="1">
      <c r="A153" s="786"/>
      <c r="B153" s="790"/>
      <c r="C153" s="913" t="s">
        <v>1512</v>
      </c>
      <c r="D153" s="913"/>
      <c r="E153" s="912"/>
      <c r="F153" s="790"/>
      <c r="G153" s="800"/>
      <c r="H153" s="789" t="s">
        <v>458</v>
      </c>
      <c r="I153" s="789"/>
      <c r="J153" s="789"/>
      <c r="K153" s="789"/>
      <c r="L153" s="790"/>
      <c r="M153" s="791"/>
      <c r="N153" s="790"/>
      <c r="O153" s="791"/>
      <c r="P153" s="785"/>
      <c r="Q153" s="785"/>
      <c r="R153" s="791"/>
      <c r="S153" s="785"/>
    </row>
    <row r="154" spans="1:19" s="921" customFormat="1" ht="18" customHeight="1" hidden="1">
      <c r="A154" s="914"/>
      <c r="B154" s="915" t="s">
        <v>1513</v>
      </c>
      <c r="C154" s="915"/>
      <c r="D154" s="915"/>
      <c r="E154" s="916"/>
      <c r="F154" s="916"/>
      <c r="G154" s="917"/>
      <c r="H154" s="1170" t="s">
        <v>880</v>
      </c>
      <c r="I154" s="1170"/>
      <c r="J154" s="1170"/>
      <c r="K154" s="1170"/>
      <c r="L154" s="940"/>
      <c r="M154" s="918"/>
      <c r="N154" s="915"/>
      <c r="O154" s="918"/>
      <c r="P154" s="919"/>
      <c r="Q154" s="920"/>
      <c r="R154" s="918"/>
      <c r="S154" s="919"/>
    </row>
    <row r="155" spans="1:19" s="793" customFormat="1" ht="21" customHeight="1" hidden="1">
      <c r="A155" s="786"/>
      <c r="B155" s="900"/>
      <c r="C155" s="790" t="s">
        <v>1514</v>
      </c>
      <c r="D155" s="900"/>
      <c r="E155" s="922"/>
      <c r="F155" s="922"/>
      <c r="G155" s="923"/>
      <c r="H155" s="1174"/>
      <c r="I155" s="1174"/>
      <c r="J155" s="1174"/>
      <c r="K155" s="1174"/>
      <c r="L155" s="1160"/>
      <c r="M155" s="925"/>
      <c r="N155" s="926"/>
      <c r="O155" s="927"/>
      <c r="P155" s="928"/>
      <c r="Q155" s="929"/>
      <c r="R155" s="930" t="s">
        <v>1515</v>
      </c>
      <c r="S155" s="928">
        <v>20000</v>
      </c>
    </row>
    <row r="156" spans="1:19" s="793" customFormat="1" ht="18" customHeight="1" hidden="1">
      <c r="A156" s="786"/>
      <c r="B156" s="900"/>
      <c r="C156" s="790" t="s">
        <v>1516</v>
      </c>
      <c r="D156" s="900"/>
      <c r="E156" s="796"/>
      <c r="F156" s="931"/>
      <c r="G156" s="800"/>
      <c r="H156" s="1175"/>
      <c r="I156" s="1175"/>
      <c r="J156" s="1175"/>
      <c r="K156" s="1175"/>
      <c r="L156" s="1161"/>
      <c r="M156" s="932"/>
      <c r="N156" s="933"/>
      <c r="O156" s="934"/>
      <c r="P156" s="935"/>
      <c r="Q156" s="929"/>
      <c r="R156" s="936" t="s">
        <v>1517</v>
      </c>
      <c r="S156" s="928">
        <v>55000</v>
      </c>
    </row>
    <row r="157" spans="1:19" s="921" customFormat="1" ht="19.5" customHeight="1" hidden="1">
      <c r="A157" s="937"/>
      <c r="B157" s="938" t="s">
        <v>1518</v>
      </c>
      <c r="C157" s="939"/>
      <c r="D157" s="938"/>
      <c r="E157" s="938"/>
      <c r="F157" s="939"/>
      <c r="G157" s="940"/>
      <c r="H157" s="1170" t="s">
        <v>880</v>
      </c>
      <c r="I157" s="1170"/>
      <c r="J157" s="1170"/>
      <c r="K157" s="1170"/>
      <c r="L157" s="1162"/>
      <c r="M157" s="941"/>
      <c r="N157" s="942"/>
      <c r="O157" s="943"/>
      <c r="P157" s="944"/>
      <c r="Q157" s="945"/>
      <c r="R157" s="936"/>
      <c r="S157" s="944"/>
    </row>
    <row r="158" spans="1:19" s="793" customFormat="1" ht="18" customHeight="1" hidden="1">
      <c r="A158" s="786"/>
      <c r="B158" s="796"/>
      <c r="C158" s="946" t="s">
        <v>1519</v>
      </c>
      <c r="D158" s="946"/>
      <c r="E158" s="796"/>
      <c r="F158" s="796"/>
      <c r="G158" s="800"/>
      <c r="H158" s="1175"/>
      <c r="I158" s="1175"/>
      <c r="J158" s="1175"/>
      <c r="K158" s="1175"/>
      <c r="L158" s="1161"/>
      <c r="M158" s="932"/>
      <c r="N158" s="933"/>
      <c r="O158" s="934"/>
      <c r="P158" s="947"/>
      <c r="Q158" s="929"/>
      <c r="R158" s="936" t="s">
        <v>1520</v>
      </c>
      <c r="S158" s="947"/>
    </row>
    <row r="159" spans="1:19" s="793" customFormat="1" ht="18" customHeight="1" hidden="1">
      <c r="A159" s="786"/>
      <c r="B159" s="796"/>
      <c r="C159" s="946" t="s">
        <v>1521</v>
      </c>
      <c r="D159" s="946"/>
      <c r="E159" s="796"/>
      <c r="F159" s="796"/>
      <c r="G159" s="800"/>
      <c r="H159" s="1175"/>
      <c r="I159" s="1175"/>
      <c r="J159" s="1175"/>
      <c r="K159" s="1175"/>
      <c r="L159" s="1161"/>
      <c r="M159" s="932"/>
      <c r="N159" s="933"/>
      <c r="O159" s="934"/>
      <c r="P159" s="929"/>
      <c r="Q159" s="948"/>
      <c r="R159" s="936" t="s">
        <v>1520</v>
      </c>
      <c r="S159" s="947"/>
    </row>
    <row r="160" spans="1:19" s="921" customFormat="1" ht="18" customHeight="1" hidden="1">
      <c r="A160" s="937"/>
      <c r="B160" s="938" t="s">
        <v>1522</v>
      </c>
      <c r="C160" s="938"/>
      <c r="D160" s="949"/>
      <c r="E160" s="938"/>
      <c r="F160" s="938"/>
      <c r="G160" s="940"/>
      <c r="H160" s="1176" t="s">
        <v>375</v>
      </c>
      <c r="I160" s="1176"/>
      <c r="J160" s="1176"/>
      <c r="K160" s="1176"/>
      <c r="L160" s="1163"/>
      <c r="M160" s="941"/>
      <c r="N160" s="950"/>
      <c r="O160" s="943"/>
      <c r="P160" s="945"/>
      <c r="Q160" s="951"/>
      <c r="R160" s="791"/>
      <c r="S160" s="944"/>
    </row>
    <row r="161" spans="1:19" s="793" customFormat="1" ht="18" customHeight="1" hidden="1">
      <c r="A161" s="786"/>
      <c r="B161" s="796"/>
      <c r="C161" s="931" t="s">
        <v>1523</v>
      </c>
      <c r="D161" s="931"/>
      <c r="E161" s="796"/>
      <c r="F161" s="796"/>
      <c r="G161" s="800"/>
      <c r="H161" s="1175"/>
      <c r="I161" s="1175"/>
      <c r="J161" s="1175"/>
      <c r="K161" s="1175"/>
      <c r="L161" s="800"/>
      <c r="M161" s="791"/>
      <c r="N161" s="790"/>
      <c r="O161" s="791"/>
      <c r="P161" s="929"/>
      <c r="Q161" s="929"/>
      <c r="R161" s="936" t="s">
        <v>1520</v>
      </c>
      <c r="S161" s="947"/>
    </row>
    <row r="162" spans="1:19" s="921" customFormat="1" ht="18" customHeight="1" hidden="1">
      <c r="A162" s="937"/>
      <c r="B162" s="796"/>
      <c r="C162" s="952" t="s">
        <v>1524</v>
      </c>
      <c r="D162" s="952"/>
      <c r="E162" s="938"/>
      <c r="F162" s="939"/>
      <c r="G162" s="953"/>
      <c r="H162" s="1176"/>
      <c r="I162" s="1176"/>
      <c r="J162" s="1176"/>
      <c r="K162" s="1176"/>
      <c r="L162" s="800"/>
      <c r="M162" s="791"/>
      <c r="N162" s="790"/>
      <c r="O162" s="791"/>
      <c r="P162" s="954"/>
      <c r="Q162" s="954"/>
      <c r="R162" s="936" t="s">
        <v>1520</v>
      </c>
      <c r="S162" s="876"/>
    </row>
    <row r="163" spans="1:19" s="793" customFormat="1" ht="18" customHeight="1" hidden="1">
      <c r="A163" s="786"/>
      <c r="B163" s="790"/>
      <c r="C163" s="952" t="s">
        <v>1525</v>
      </c>
      <c r="D163" s="952"/>
      <c r="E163" s="946"/>
      <c r="F163" s="931"/>
      <c r="G163" s="800"/>
      <c r="H163" s="789"/>
      <c r="I163" s="789"/>
      <c r="J163" s="789"/>
      <c r="K163" s="789"/>
      <c r="L163" s="955"/>
      <c r="M163" s="903"/>
      <c r="N163" s="907"/>
      <c r="O163" s="908"/>
      <c r="P163" s="956"/>
      <c r="Q163" s="956"/>
      <c r="R163" s="936" t="s">
        <v>1526</v>
      </c>
      <c r="S163" s="782"/>
    </row>
    <row r="164" spans="1:19" s="793" customFormat="1" ht="18" customHeight="1" hidden="1">
      <c r="A164" s="786"/>
      <c r="B164" s="790"/>
      <c r="C164" s="790" t="s">
        <v>1527</v>
      </c>
      <c r="D164" s="952"/>
      <c r="E164" s="946"/>
      <c r="F164" s="957"/>
      <c r="G164" s="800"/>
      <c r="H164" s="789"/>
      <c r="I164" s="789"/>
      <c r="J164" s="789"/>
      <c r="K164" s="789"/>
      <c r="L164" s="790"/>
      <c r="M164" s="791"/>
      <c r="N164" s="790"/>
      <c r="O164" s="791"/>
      <c r="P164" s="958"/>
      <c r="Q164" s="958"/>
      <c r="R164" s="936" t="s">
        <v>1526</v>
      </c>
      <c r="S164" s="925"/>
    </row>
    <row r="165" spans="1:19" s="793" customFormat="1" ht="18" customHeight="1" hidden="1">
      <c r="A165" s="786"/>
      <c r="B165" s="790"/>
      <c r="C165" s="952" t="s">
        <v>1528</v>
      </c>
      <c r="D165" s="790"/>
      <c r="E165" s="952"/>
      <c r="F165" s="957"/>
      <c r="G165" s="800"/>
      <c r="H165" s="789"/>
      <c r="I165" s="789"/>
      <c r="J165" s="789"/>
      <c r="K165" s="789"/>
      <c r="L165" s="790"/>
      <c r="M165" s="791"/>
      <c r="N165" s="790"/>
      <c r="O165" s="791"/>
      <c r="P165" s="959"/>
      <c r="Q165" s="959"/>
      <c r="R165" s="936" t="s">
        <v>1526</v>
      </c>
      <c r="S165" s="960"/>
    </row>
    <row r="166" spans="1:19" s="793" customFormat="1" ht="12" customHeight="1" hidden="1">
      <c r="A166" s="786"/>
      <c r="B166" s="790"/>
      <c r="C166" s="790"/>
      <c r="D166" s="790"/>
      <c r="E166" s="790"/>
      <c r="F166" s="790"/>
      <c r="G166" s="800"/>
      <c r="H166" s="789"/>
      <c r="I166" s="789"/>
      <c r="J166" s="789"/>
      <c r="K166" s="789"/>
      <c r="L166" s="790"/>
      <c r="M166" s="791"/>
      <c r="N166" s="790"/>
      <c r="O166" s="791"/>
      <c r="P166" s="927"/>
      <c r="Q166" s="927"/>
      <c r="R166" s="791"/>
      <c r="S166" s="785"/>
    </row>
    <row r="167" spans="1:19" s="760" customFormat="1" ht="19.5" customHeight="1">
      <c r="A167" s="761" t="s">
        <v>641</v>
      </c>
      <c r="B167" s="762"/>
      <c r="C167" s="762"/>
      <c r="D167" s="762"/>
      <c r="E167" s="762"/>
      <c r="F167" s="762"/>
      <c r="G167" s="763"/>
      <c r="H167" s="961"/>
      <c r="I167" s="961"/>
      <c r="J167" s="961"/>
      <c r="K167" s="961"/>
      <c r="L167" s="1151"/>
      <c r="M167" s="764"/>
      <c r="N167" s="764"/>
      <c r="O167" s="764"/>
      <c r="P167" s="768">
        <f>SUM(P168,P172)</f>
        <v>357700</v>
      </c>
      <c r="Q167" s="769"/>
      <c r="R167" s="767"/>
      <c r="S167" s="768">
        <f>SUM(S168,S172)</f>
        <v>396400</v>
      </c>
    </row>
    <row r="168" spans="1:19" s="717" customFormat="1" ht="18" customHeight="1">
      <c r="A168" s="761" t="s">
        <v>639</v>
      </c>
      <c r="B168" s="762"/>
      <c r="C168" s="762"/>
      <c r="D168" s="762"/>
      <c r="E168" s="762"/>
      <c r="F168" s="762"/>
      <c r="G168" s="763"/>
      <c r="H168" s="961"/>
      <c r="I168" s="961"/>
      <c r="J168" s="961"/>
      <c r="K168" s="961"/>
      <c r="L168" s="808" t="s">
        <v>983</v>
      </c>
      <c r="M168" s="767"/>
      <c r="N168" s="774"/>
      <c r="O168" s="775" t="s">
        <v>984</v>
      </c>
      <c r="P168" s="962">
        <f>SUM(P169:P170)</f>
        <v>40000</v>
      </c>
      <c r="Q168" s="963"/>
      <c r="R168" s="767"/>
      <c r="S168" s="768">
        <f>SUM(S169:S170)</f>
        <v>40000</v>
      </c>
    </row>
    <row r="169" spans="1:19" s="783" customFormat="1" ht="19.5" customHeight="1" hidden="1">
      <c r="A169" s="777"/>
      <c r="B169" s="776" t="s">
        <v>646</v>
      </c>
      <c r="C169" s="776"/>
      <c r="D169" s="776"/>
      <c r="E169" s="776"/>
      <c r="F169" s="776"/>
      <c r="G169" s="778"/>
      <c r="H169" s="779" t="s">
        <v>458</v>
      </c>
      <c r="I169" s="779"/>
      <c r="J169" s="779"/>
      <c r="K169" s="779"/>
      <c r="L169" s="778"/>
      <c r="M169" s="780"/>
      <c r="N169" s="776"/>
      <c r="O169" s="780"/>
      <c r="P169" s="964">
        <v>20000</v>
      </c>
      <c r="Q169" s="927"/>
      <c r="R169" s="780"/>
      <c r="S169" s="784">
        <v>20000</v>
      </c>
    </row>
    <row r="170" spans="1:19" s="783" customFormat="1" ht="19.5" customHeight="1" hidden="1">
      <c r="A170" s="777"/>
      <c r="B170" s="776" t="s">
        <v>647</v>
      </c>
      <c r="C170" s="776"/>
      <c r="D170" s="776"/>
      <c r="E170" s="776"/>
      <c r="F170" s="776"/>
      <c r="G170" s="778"/>
      <c r="H170" s="779" t="s">
        <v>458</v>
      </c>
      <c r="I170" s="779"/>
      <c r="J170" s="779"/>
      <c r="K170" s="779"/>
      <c r="L170" s="778"/>
      <c r="M170" s="780"/>
      <c r="N170" s="776"/>
      <c r="O170" s="780"/>
      <c r="P170" s="784">
        <v>20000</v>
      </c>
      <c r="Q170" s="785"/>
      <c r="R170" s="780"/>
      <c r="S170" s="784">
        <v>20000</v>
      </c>
    </row>
    <row r="171" spans="1:19" s="783" customFormat="1" ht="19.5" customHeight="1" hidden="1">
      <c r="A171" s="777"/>
      <c r="B171" s="776" t="s">
        <v>648</v>
      </c>
      <c r="C171" s="776"/>
      <c r="D171" s="776"/>
      <c r="E171" s="776"/>
      <c r="F171" s="776"/>
      <c r="G171" s="778"/>
      <c r="H171" s="779"/>
      <c r="I171" s="779"/>
      <c r="J171" s="779"/>
      <c r="K171" s="779"/>
      <c r="L171" s="778"/>
      <c r="M171" s="780"/>
      <c r="N171" s="776"/>
      <c r="O171" s="780"/>
      <c r="P171" s="964"/>
      <c r="Q171" s="927"/>
      <c r="R171" s="780"/>
      <c r="S171" s="784"/>
    </row>
    <row r="172" spans="1:19" s="717" customFormat="1" ht="19.5" customHeight="1">
      <c r="A172" s="761" t="s">
        <v>822</v>
      </c>
      <c r="B172" s="762"/>
      <c r="C172" s="762"/>
      <c r="D172" s="762"/>
      <c r="E172" s="762"/>
      <c r="F172" s="762"/>
      <c r="G172" s="763"/>
      <c r="H172" s="961"/>
      <c r="I172" s="961"/>
      <c r="J172" s="961"/>
      <c r="K172" s="961"/>
      <c r="L172" s="808" t="s">
        <v>983</v>
      </c>
      <c r="M172" s="767"/>
      <c r="N172" s="774"/>
      <c r="O172" s="775" t="s">
        <v>984</v>
      </c>
      <c r="P172" s="962">
        <f>SUM(P173:P174)</f>
        <v>317700</v>
      </c>
      <c r="Q172" s="963"/>
      <c r="R172" s="767"/>
      <c r="S172" s="768">
        <f>SUM(S173:S174)</f>
        <v>356400</v>
      </c>
    </row>
    <row r="173" spans="1:19" s="783" customFormat="1" ht="19.5" customHeight="1" hidden="1">
      <c r="A173" s="777"/>
      <c r="B173" s="776" t="s">
        <v>101</v>
      </c>
      <c r="C173" s="776"/>
      <c r="D173" s="776"/>
      <c r="E173" s="776"/>
      <c r="F173" s="776"/>
      <c r="G173" s="778"/>
      <c r="H173" s="779" t="s">
        <v>458</v>
      </c>
      <c r="I173" s="779"/>
      <c r="J173" s="779"/>
      <c r="K173" s="779"/>
      <c r="L173" s="776"/>
      <c r="M173" s="780"/>
      <c r="N173" s="776"/>
      <c r="O173" s="780"/>
      <c r="P173" s="966">
        <v>16200</v>
      </c>
      <c r="Q173" s="967"/>
      <c r="R173" s="780"/>
      <c r="S173" s="968">
        <v>17100</v>
      </c>
    </row>
    <row r="174" spans="1:19" s="783" customFormat="1" ht="19.5" customHeight="1" hidden="1">
      <c r="A174" s="777"/>
      <c r="B174" s="776" t="s">
        <v>102</v>
      </c>
      <c r="C174" s="776"/>
      <c r="D174" s="776"/>
      <c r="E174" s="776"/>
      <c r="F174" s="776"/>
      <c r="G174" s="778"/>
      <c r="H174" s="779" t="s">
        <v>458</v>
      </c>
      <c r="I174" s="779"/>
      <c r="J174" s="779"/>
      <c r="K174" s="779"/>
      <c r="L174" s="776"/>
      <c r="M174" s="780"/>
      <c r="N174" s="776"/>
      <c r="O174" s="780"/>
      <c r="P174" s="966">
        <v>301500</v>
      </c>
      <c r="Q174" s="967"/>
      <c r="R174" s="780"/>
      <c r="S174" s="968">
        <v>339300</v>
      </c>
    </row>
    <row r="175" spans="1:19" s="783" customFormat="1" ht="11.25" customHeight="1">
      <c r="A175" s="777"/>
      <c r="B175" s="776"/>
      <c r="C175" s="776"/>
      <c r="D175" s="776"/>
      <c r="E175" s="776"/>
      <c r="F175" s="776"/>
      <c r="G175" s="778"/>
      <c r="H175" s="779"/>
      <c r="I175" s="779"/>
      <c r="J175" s="779"/>
      <c r="K175" s="779"/>
      <c r="L175" s="776"/>
      <c r="M175" s="780"/>
      <c r="N175" s="776"/>
      <c r="O175" s="780"/>
      <c r="P175" s="969"/>
      <c r="Q175" s="970"/>
      <c r="R175" s="780"/>
      <c r="S175" s="968"/>
    </row>
    <row r="176" spans="1:19" s="717" customFormat="1" ht="19.5" customHeight="1">
      <c r="A176" s="761" t="s">
        <v>1038</v>
      </c>
      <c r="B176" s="762"/>
      <c r="C176" s="971"/>
      <c r="D176" s="762"/>
      <c r="E176" s="762"/>
      <c r="F176" s="762"/>
      <c r="G176" s="763"/>
      <c r="H176" s="961"/>
      <c r="I176" s="961"/>
      <c r="J176" s="961"/>
      <c r="K176" s="961"/>
      <c r="L176" s="762"/>
      <c r="M176" s="767"/>
      <c r="N176" s="762"/>
      <c r="O176" s="767"/>
      <c r="P176" s="962">
        <f>SUM(P177)</f>
        <v>536000</v>
      </c>
      <c r="Q176" s="963"/>
      <c r="R176" s="767"/>
      <c r="S176" s="768">
        <f>SUM(S177)</f>
        <v>522000</v>
      </c>
    </row>
    <row r="177" spans="1:19" s="717" customFormat="1" ht="19.5" customHeight="1">
      <c r="A177" s="761" t="s">
        <v>1039</v>
      </c>
      <c r="B177" s="762"/>
      <c r="C177" s="762"/>
      <c r="D177" s="762"/>
      <c r="E177" s="762"/>
      <c r="F177" s="762"/>
      <c r="G177" s="763"/>
      <c r="H177" s="961"/>
      <c r="I177" s="961"/>
      <c r="J177" s="961"/>
      <c r="K177" s="961"/>
      <c r="L177" s="762"/>
      <c r="M177" s="767"/>
      <c r="N177" s="762"/>
      <c r="O177" s="767"/>
      <c r="P177" s="962">
        <f>SUM(P178)</f>
        <v>536000</v>
      </c>
      <c r="Q177" s="963"/>
      <c r="R177" s="767"/>
      <c r="S177" s="768">
        <f>SUM(S178)</f>
        <v>522000</v>
      </c>
    </row>
    <row r="178" spans="1:19" s="717" customFormat="1" ht="19.5" customHeight="1">
      <c r="A178" s="761" t="s">
        <v>1529</v>
      </c>
      <c r="B178" s="762"/>
      <c r="C178" s="762"/>
      <c r="D178" s="762"/>
      <c r="E178" s="762"/>
      <c r="F178" s="762"/>
      <c r="G178" s="763"/>
      <c r="H178" s="961"/>
      <c r="I178" s="961"/>
      <c r="J178" s="961"/>
      <c r="K178" s="961"/>
      <c r="L178" s="808" t="s">
        <v>983</v>
      </c>
      <c r="M178" s="767"/>
      <c r="N178" s="774"/>
      <c r="O178" s="775" t="s">
        <v>984</v>
      </c>
      <c r="P178" s="771">
        <v>536000</v>
      </c>
      <c r="Q178" s="772"/>
      <c r="R178" s="767"/>
      <c r="S178" s="771">
        <v>522000</v>
      </c>
    </row>
    <row r="179" spans="1:19" s="717" customFormat="1" ht="18" customHeight="1">
      <c r="A179" s="761" t="s">
        <v>1530</v>
      </c>
      <c r="B179" s="762"/>
      <c r="C179" s="762"/>
      <c r="D179" s="762"/>
      <c r="E179" s="762"/>
      <c r="F179" s="762"/>
      <c r="G179" s="763"/>
      <c r="H179" s="961"/>
      <c r="I179" s="961"/>
      <c r="J179" s="961"/>
      <c r="K179" s="961"/>
      <c r="L179" s="762"/>
      <c r="M179" s="767"/>
      <c r="N179" s="762"/>
      <c r="O179" s="767"/>
      <c r="P179" s="962"/>
      <c r="Q179" s="963"/>
      <c r="R179" s="767"/>
      <c r="S179" s="768"/>
    </row>
    <row r="180" spans="1:19" s="717" customFormat="1" ht="13.5" customHeight="1">
      <c r="A180" s="761"/>
      <c r="B180" s="762"/>
      <c r="C180" s="762"/>
      <c r="D180" s="762"/>
      <c r="E180" s="762"/>
      <c r="F180" s="762"/>
      <c r="G180" s="763"/>
      <c r="H180" s="961"/>
      <c r="I180" s="961"/>
      <c r="J180" s="961"/>
      <c r="K180" s="961"/>
      <c r="L180" s="762"/>
      <c r="M180" s="767"/>
      <c r="N180" s="762"/>
      <c r="O180" s="761"/>
      <c r="P180" s="962"/>
      <c r="Q180" s="963"/>
      <c r="R180" s="767"/>
      <c r="S180" s="768"/>
    </row>
    <row r="181" spans="1:19" s="783" customFormat="1" ht="18.75" customHeight="1">
      <c r="A181" s="972" t="s">
        <v>1054</v>
      </c>
      <c r="B181" s="839"/>
      <c r="C181" s="839"/>
      <c r="D181" s="839"/>
      <c r="E181" s="776"/>
      <c r="F181" s="776"/>
      <c r="G181" s="778"/>
      <c r="H181" s="1099" t="s">
        <v>1531</v>
      </c>
      <c r="I181" s="1099"/>
      <c r="J181" s="1099"/>
      <c r="K181" s="1099"/>
      <c r="L181" s="1164"/>
      <c r="M181" s="973"/>
      <c r="N181" s="973"/>
      <c r="O181" s="973"/>
      <c r="P181" s="812">
        <f>SUM(P182)</f>
        <v>1293600</v>
      </c>
      <c r="Q181" s="974"/>
      <c r="R181" s="974"/>
      <c r="S181" s="812" t="e">
        <f>SUM(S182+S241+#REF!)</f>
        <v>#REF!</v>
      </c>
    </row>
    <row r="182" spans="1:19" s="783" customFormat="1" ht="18.75" customHeight="1">
      <c r="A182" s="972" t="s">
        <v>879</v>
      </c>
      <c r="B182" s="802"/>
      <c r="C182" s="802"/>
      <c r="D182" s="802"/>
      <c r="E182" s="776"/>
      <c r="F182" s="776"/>
      <c r="G182" s="778"/>
      <c r="H182" s="1099" t="s">
        <v>1531</v>
      </c>
      <c r="I182" s="1099"/>
      <c r="J182" s="1099"/>
      <c r="K182" s="1099"/>
      <c r="L182" s="1165" t="s">
        <v>983</v>
      </c>
      <c r="M182" s="780"/>
      <c r="N182" s="975"/>
      <c r="O182" s="770" t="s">
        <v>984</v>
      </c>
      <c r="P182" s="771">
        <f>SUM(P186+P191+P197+P199+P204)</f>
        <v>1293600</v>
      </c>
      <c r="Q182" s="974"/>
      <c r="R182" s="976"/>
      <c r="S182" s="771">
        <f>SUM(S183)</f>
        <v>3015000</v>
      </c>
    </row>
    <row r="183" spans="1:19" s="783" customFormat="1" ht="19.5" customHeight="1" hidden="1">
      <c r="A183" s="777"/>
      <c r="B183" s="762" t="s">
        <v>1532</v>
      </c>
      <c r="C183" s="762"/>
      <c r="D183" s="776"/>
      <c r="E183" s="776"/>
      <c r="F183" s="776"/>
      <c r="G183" s="778"/>
      <c r="H183" s="1177" t="s">
        <v>1531</v>
      </c>
      <c r="I183" s="1177"/>
      <c r="J183" s="1177"/>
      <c r="K183" s="1177"/>
      <c r="L183" s="965"/>
      <c r="M183" s="977"/>
      <c r="N183" s="764"/>
      <c r="O183" s="764"/>
      <c r="P183" s="771">
        <f>SUM(P184+P208+P225)</f>
        <v>0</v>
      </c>
      <c r="Q183" s="780"/>
      <c r="R183" s="780"/>
      <c r="S183" s="771">
        <f>SUM(S184+S208+S225)</f>
        <v>3015000</v>
      </c>
    </row>
    <row r="184" spans="1:19" s="783" customFormat="1" ht="18.75" customHeight="1" hidden="1">
      <c r="A184" s="978"/>
      <c r="B184" s="839"/>
      <c r="C184" s="839" t="s">
        <v>1533</v>
      </c>
      <c r="D184" s="839"/>
      <c r="E184" s="979"/>
      <c r="F184" s="778"/>
      <c r="G184" s="778"/>
      <c r="H184" s="1099" t="s">
        <v>1534</v>
      </c>
      <c r="I184" s="1099"/>
      <c r="J184" s="1099"/>
      <c r="K184" s="1099"/>
      <c r="L184" s="1125"/>
      <c r="M184" s="980"/>
      <c r="N184" s="981"/>
      <c r="O184" s="982"/>
      <c r="P184" s="983"/>
      <c r="Q184" s="984"/>
      <c r="R184" s="985"/>
      <c r="S184" s="983">
        <f>SUM(S186:S207)</f>
        <v>610000</v>
      </c>
    </row>
    <row r="185" spans="1:19" s="783" customFormat="1" ht="18.75" customHeight="1" hidden="1">
      <c r="A185" s="978" t="s">
        <v>1535</v>
      </c>
      <c r="B185" s="986" t="s">
        <v>1536</v>
      </c>
      <c r="C185" s="986" t="s">
        <v>1537</v>
      </c>
      <c r="D185" s="987"/>
      <c r="E185" s="987"/>
      <c r="F185" s="987"/>
      <c r="G185" s="987"/>
      <c r="H185" s="974"/>
      <c r="I185" s="974"/>
      <c r="J185" s="974"/>
      <c r="K185" s="974"/>
      <c r="L185" s="1125"/>
      <c r="M185" s="980"/>
      <c r="N185" s="981"/>
      <c r="O185" s="980"/>
      <c r="P185" s="988"/>
      <c r="Q185" s="984"/>
      <c r="R185" s="985"/>
      <c r="S185" s="989"/>
    </row>
    <row r="186" spans="1:19" s="861" customFormat="1" ht="19.5" customHeight="1">
      <c r="A186" s="990"/>
      <c r="B186" s="991" t="s">
        <v>1538</v>
      </c>
      <c r="C186" s="992"/>
      <c r="D186" s="991"/>
      <c r="E186" s="992"/>
      <c r="F186" s="991"/>
      <c r="G186" s="991"/>
      <c r="H186" s="993" t="s">
        <v>1539</v>
      </c>
      <c r="I186" s="993"/>
      <c r="J186" s="993"/>
      <c r="K186" s="993"/>
      <c r="L186" s="1166"/>
      <c r="M186" s="994"/>
      <c r="N186" s="995"/>
      <c r="O186" s="996"/>
      <c r="P186" s="997">
        <f>SUM(P187:P190)</f>
        <v>151998</v>
      </c>
      <c r="Q186" s="997"/>
      <c r="R186" s="997"/>
      <c r="S186" s="997"/>
    </row>
    <row r="187" spans="1:19" s="1004" customFormat="1" ht="18.75">
      <c r="A187" s="998"/>
      <c r="B187" s="999"/>
      <c r="C187" s="999" t="s">
        <v>1540</v>
      </c>
      <c r="D187" s="986"/>
      <c r="E187" s="999"/>
      <c r="F187" s="986"/>
      <c r="G187" s="840"/>
      <c r="H187" s="804"/>
      <c r="I187" s="804"/>
      <c r="J187" s="804"/>
      <c r="K187" s="804"/>
      <c r="L187" s="871"/>
      <c r="M187" s="1000"/>
      <c r="N187" s="1001"/>
      <c r="O187" s="1000"/>
      <c r="P187" s="1002">
        <v>10000</v>
      </c>
      <c r="Q187" s="1003"/>
      <c r="R187" s="831" t="s">
        <v>1435</v>
      </c>
      <c r="S187" s="948">
        <v>140000</v>
      </c>
    </row>
    <row r="188" spans="1:19" s="1008" customFormat="1" ht="20.25" customHeight="1">
      <c r="A188" s="1005"/>
      <c r="B188" s="999"/>
      <c r="C188" s="999" t="s">
        <v>1541</v>
      </c>
      <c r="D188" s="999"/>
      <c r="E188" s="999"/>
      <c r="F188" s="999"/>
      <c r="G188" s="1006"/>
      <c r="H188" s="804"/>
      <c r="I188" s="804"/>
      <c r="J188" s="804"/>
      <c r="K188" s="804"/>
      <c r="L188" s="871"/>
      <c r="M188" s="1000"/>
      <c r="N188" s="1001"/>
      <c r="O188" s="1000"/>
      <c r="P188" s="1002">
        <v>115000</v>
      </c>
      <c r="Q188" s="1007"/>
      <c r="R188" s="846" t="s">
        <v>1542</v>
      </c>
      <c r="S188" s="948"/>
    </row>
    <row r="189" spans="1:19" s="1004" customFormat="1" ht="18.75">
      <c r="A189" s="838"/>
      <c r="B189" s="986"/>
      <c r="C189" s="999" t="s">
        <v>1543</v>
      </c>
      <c r="D189" s="999"/>
      <c r="E189" s="999"/>
      <c r="F189" s="999"/>
      <c r="G189" s="840"/>
      <c r="H189" s="845"/>
      <c r="I189" s="845"/>
      <c r="J189" s="845"/>
      <c r="K189" s="845"/>
      <c r="L189" s="871"/>
      <c r="M189" s="1000"/>
      <c r="N189" s="1001"/>
      <c r="O189" s="1000"/>
      <c r="P189" s="1002">
        <v>5000</v>
      </c>
      <c r="Q189" s="1003"/>
      <c r="R189" s="831" t="s">
        <v>1544</v>
      </c>
      <c r="S189" s="948"/>
    </row>
    <row r="190" spans="1:19" s="1004" customFormat="1" ht="18.75">
      <c r="A190" s="838"/>
      <c r="B190" s="999"/>
      <c r="C190" s="999" t="s">
        <v>1545</v>
      </c>
      <c r="D190" s="986"/>
      <c r="E190" s="999"/>
      <c r="F190" s="986"/>
      <c r="G190" s="840"/>
      <c r="H190" s="804"/>
      <c r="I190" s="804"/>
      <c r="J190" s="804"/>
      <c r="K190" s="804"/>
      <c r="L190" s="871"/>
      <c r="M190" s="1000"/>
      <c r="N190" s="1001"/>
      <c r="O190" s="1000"/>
      <c r="P190" s="1002">
        <v>21998</v>
      </c>
      <c r="Q190" s="1003"/>
      <c r="R190" s="831" t="s">
        <v>1375</v>
      </c>
      <c r="S190" s="948">
        <v>40000</v>
      </c>
    </row>
    <row r="191" spans="1:19" s="1020" customFormat="1" ht="18.75">
      <c r="A191" s="1009"/>
      <c r="B191" s="1010" t="s">
        <v>1546</v>
      </c>
      <c r="C191" s="1010"/>
      <c r="D191" s="1011"/>
      <c r="E191" s="1010"/>
      <c r="F191" s="1011"/>
      <c r="G191" s="1012"/>
      <c r="H191" s="1013" t="s">
        <v>375</v>
      </c>
      <c r="I191" s="1013"/>
      <c r="J191" s="1013"/>
      <c r="K191" s="1013"/>
      <c r="L191" s="1014"/>
      <c r="M191" s="1015"/>
      <c r="N191" s="1016"/>
      <c r="O191" s="1015"/>
      <c r="P191" s="1017">
        <f>SUM(P192:P196)</f>
        <v>229614</v>
      </c>
      <c r="Q191" s="1018"/>
      <c r="R191" s="1018"/>
      <c r="S191" s="1019">
        <v>100000</v>
      </c>
    </row>
    <row r="192" spans="1:19" s="1004" customFormat="1" ht="18.75">
      <c r="A192" s="838"/>
      <c r="B192" s="999"/>
      <c r="C192" s="999" t="s">
        <v>1547</v>
      </c>
      <c r="D192" s="986"/>
      <c r="E192" s="999"/>
      <c r="F192" s="986"/>
      <c r="G192" s="840"/>
      <c r="H192" s="804"/>
      <c r="I192" s="804"/>
      <c r="J192" s="804"/>
      <c r="K192" s="804"/>
      <c r="L192" s="1021"/>
      <c r="M192" s="1022"/>
      <c r="N192" s="1023"/>
      <c r="O192" s="1022"/>
      <c r="P192" s="1002">
        <v>100000</v>
      </c>
      <c r="Q192" s="1003"/>
      <c r="R192" s="831" t="s">
        <v>1548</v>
      </c>
      <c r="S192" s="948">
        <v>100000</v>
      </c>
    </row>
    <row r="193" spans="1:19" s="842" customFormat="1" ht="18.75">
      <c r="A193" s="838"/>
      <c r="B193" s="999"/>
      <c r="C193" s="999" t="s">
        <v>1549</v>
      </c>
      <c r="D193" s="986"/>
      <c r="E193" s="999"/>
      <c r="F193" s="986"/>
      <c r="G193" s="840"/>
      <c r="H193" s="804"/>
      <c r="I193" s="804"/>
      <c r="J193" s="804"/>
      <c r="K193" s="804"/>
      <c r="L193" s="1167"/>
      <c r="M193" s="1025"/>
      <c r="N193" s="1023"/>
      <c r="O193" s="1022"/>
      <c r="P193" s="1002">
        <v>30000</v>
      </c>
      <c r="Q193" s="1003"/>
      <c r="R193" s="831" t="s">
        <v>1548</v>
      </c>
      <c r="S193" s="1026">
        <v>50000</v>
      </c>
    </row>
    <row r="194" spans="1:19" s="861" customFormat="1" ht="18.75">
      <c r="A194" s="990"/>
      <c r="B194" s="1010"/>
      <c r="C194" s="999" t="s">
        <v>1550</v>
      </c>
      <c r="D194" s="999"/>
      <c r="E194" s="999"/>
      <c r="F194" s="999"/>
      <c r="G194" s="1027"/>
      <c r="H194" s="804"/>
      <c r="I194" s="804"/>
      <c r="J194" s="804"/>
      <c r="K194" s="804"/>
      <c r="L194" s="1167"/>
      <c r="M194" s="1025"/>
      <c r="N194" s="1023"/>
      <c r="O194" s="1022"/>
      <c r="P194" s="1028">
        <v>30000</v>
      </c>
      <c r="Q194" s="1018"/>
      <c r="R194" s="831" t="s">
        <v>1548</v>
      </c>
      <c r="S194" s="1026"/>
    </row>
    <row r="195" spans="1:19" s="842" customFormat="1" ht="18.75">
      <c r="A195" s="838"/>
      <c r="B195" s="1029"/>
      <c r="C195" s="999" t="s">
        <v>1551</v>
      </c>
      <c r="D195" s="986"/>
      <c r="E195" s="999"/>
      <c r="F195" s="986"/>
      <c r="G195" s="840"/>
      <c r="H195" s="804"/>
      <c r="I195" s="804"/>
      <c r="J195" s="804"/>
      <c r="K195" s="804"/>
      <c r="L195" s="1167"/>
      <c r="M195" s="1025"/>
      <c r="N195" s="1023"/>
      <c r="O195" s="1022"/>
      <c r="P195" s="1028">
        <v>30000</v>
      </c>
      <c r="Q195" s="1003"/>
      <c r="R195" s="831" t="s">
        <v>1548</v>
      </c>
      <c r="S195" s="1026">
        <v>50000</v>
      </c>
    </row>
    <row r="196" spans="1:19" s="861" customFormat="1" ht="18.75">
      <c r="A196" s="990"/>
      <c r="B196" s="1010"/>
      <c r="C196" s="999" t="s">
        <v>1552</v>
      </c>
      <c r="D196" s="999"/>
      <c r="E196" s="999"/>
      <c r="F196" s="999"/>
      <c r="G196" s="1027"/>
      <c r="H196" s="801"/>
      <c r="I196" s="801"/>
      <c r="J196" s="801"/>
      <c r="K196" s="801"/>
      <c r="L196" s="1031"/>
      <c r="M196" s="1031"/>
      <c r="N196" s="1030"/>
      <c r="O196" s="1030"/>
      <c r="P196" s="1028">
        <v>39614</v>
      </c>
      <c r="Q196" s="1018"/>
      <c r="R196" s="831" t="s">
        <v>1548</v>
      </c>
      <c r="S196" s="828"/>
    </row>
    <row r="197" spans="1:19" s="1034" customFormat="1" ht="18.75">
      <c r="A197" s="1009"/>
      <c r="B197" s="1010" t="s">
        <v>1553</v>
      </c>
      <c r="C197" s="1010"/>
      <c r="D197" s="1010"/>
      <c r="E197" s="1010"/>
      <c r="F197" s="1010"/>
      <c r="G197" s="1012"/>
      <c r="H197" s="1013" t="s">
        <v>878</v>
      </c>
      <c r="I197" s="1013"/>
      <c r="J197" s="1013"/>
      <c r="K197" s="1013"/>
      <c r="L197" s="1033"/>
      <c r="M197" s="1032"/>
      <c r="N197" s="1032"/>
      <c r="O197" s="1033"/>
      <c r="P197" s="1017">
        <f>SUM(P198)</f>
        <v>84084</v>
      </c>
      <c r="Q197" s="1018"/>
      <c r="R197" s="1018"/>
      <c r="S197" s="859">
        <v>50000</v>
      </c>
    </row>
    <row r="198" spans="1:19" s="849" customFormat="1" ht="18.75">
      <c r="A198" s="998"/>
      <c r="B198" s="999"/>
      <c r="C198" s="999" t="s">
        <v>1554</v>
      </c>
      <c r="D198" s="999"/>
      <c r="E198" s="999"/>
      <c r="F198" s="999"/>
      <c r="G198" s="1035"/>
      <c r="H198" s="845"/>
      <c r="I198" s="845"/>
      <c r="J198" s="845"/>
      <c r="K198" s="845"/>
      <c r="L198" s="825"/>
      <c r="M198" s="829"/>
      <c r="N198" s="825"/>
      <c r="O198" s="829"/>
      <c r="P198" s="1036">
        <v>84084</v>
      </c>
      <c r="Q198" s="1003"/>
      <c r="R198" s="831" t="s">
        <v>1555</v>
      </c>
      <c r="S198" s="829"/>
    </row>
    <row r="199" spans="1:19" s="1042" customFormat="1" ht="18.75">
      <c r="A199" s="990"/>
      <c r="B199" s="1010" t="s">
        <v>1556</v>
      </c>
      <c r="C199" s="1010"/>
      <c r="D199" s="1010"/>
      <c r="E199" s="1010"/>
      <c r="F199" s="1010"/>
      <c r="G199" s="1027"/>
      <c r="H199" s="993" t="s">
        <v>1539</v>
      </c>
      <c r="I199" s="993"/>
      <c r="J199" s="993"/>
      <c r="K199" s="993"/>
      <c r="L199" s="1037"/>
      <c r="M199" s="1038"/>
      <c r="N199" s="1039"/>
      <c r="O199" s="1038"/>
      <c r="P199" s="1017">
        <f>SUM(P200:P203)</f>
        <v>181104</v>
      </c>
      <c r="Q199" s="1040"/>
      <c r="R199" s="1040"/>
      <c r="S199" s="1041">
        <v>30000</v>
      </c>
    </row>
    <row r="200" spans="1:19" s="861" customFormat="1" ht="18.75">
      <c r="A200" s="990"/>
      <c r="B200" s="1010"/>
      <c r="C200" s="999" t="s">
        <v>1557</v>
      </c>
      <c r="D200" s="1010"/>
      <c r="E200" s="999"/>
      <c r="F200" s="1010"/>
      <c r="G200" s="1027"/>
      <c r="H200" s="804"/>
      <c r="I200" s="804"/>
      <c r="J200" s="804"/>
      <c r="K200" s="804"/>
      <c r="L200" s="1021"/>
      <c r="M200" s="1022"/>
      <c r="N200" s="1023"/>
      <c r="O200" s="1022"/>
      <c r="P200" s="1043">
        <v>10000</v>
      </c>
      <c r="Q200" s="1040"/>
      <c r="R200" s="1044" t="s">
        <v>1558</v>
      </c>
      <c r="S200" s="1045"/>
    </row>
    <row r="201" spans="1:19" s="861" customFormat="1" ht="18.75">
      <c r="A201" s="990"/>
      <c r="B201" s="1010"/>
      <c r="C201" s="999" t="s">
        <v>1559</v>
      </c>
      <c r="D201" s="1010"/>
      <c r="E201" s="999"/>
      <c r="F201" s="1010"/>
      <c r="G201" s="1027"/>
      <c r="H201" s="804"/>
      <c r="I201" s="804"/>
      <c r="J201" s="804"/>
      <c r="K201" s="804"/>
      <c r="L201" s="1021"/>
      <c r="M201" s="1022"/>
      <c r="N201" s="1023"/>
      <c r="O201" s="1022"/>
      <c r="P201" s="1002">
        <v>18000</v>
      </c>
      <c r="Q201" s="1040"/>
      <c r="R201" s="1044" t="s">
        <v>1558</v>
      </c>
      <c r="S201" s="1045"/>
    </row>
    <row r="202" spans="1:19" s="861" customFormat="1" ht="18.75">
      <c r="A202" s="990"/>
      <c r="B202" s="1010"/>
      <c r="C202" s="999" t="s">
        <v>1560</v>
      </c>
      <c r="D202" s="1010"/>
      <c r="E202" s="999"/>
      <c r="F202" s="1010"/>
      <c r="G202" s="1027"/>
      <c r="H202" s="804"/>
      <c r="I202" s="804"/>
      <c r="J202" s="804"/>
      <c r="K202" s="804"/>
      <c r="L202" s="1021"/>
      <c r="M202" s="1022"/>
      <c r="N202" s="1023"/>
      <c r="O202" s="1022"/>
      <c r="P202" s="1002">
        <v>10000</v>
      </c>
      <c r="Q202" s="1040"/>
      <c r="R202" s="1044" t="s">
        <v>1558</v>
      </c>
      <c r="S202" s="1045"/>
    </row>
    <row r="203" spans="1:19" s="861" customFormat="1" ht="18.75">
      <c r="A203" s="990"/>
      <c r="B203" s="1010"/>
      <c r="C203" s="999" t="s">
        <v>1561</v>
      </c>
      <c r="D203" s="1010"/>
      <c r="E203" s="999"/>
      <c r="F203" s="1010"/>
      <c r="G203" s="1027"/>
      <c r="H203" s="804"/>
      <c r="I203" s="804"/>
      <c r="J203" s="804"/>
      <c r="K203" s="804"/>
      <c r="L203" s="1021"/>
      <c r="M203" s="1022"/>
      <c r="N203" s="1023"/>
      <c r="O203" s="1022"/>
      <c r="P203" s="1002">
        <v>143104</v>
      </c>
      <c r="Q203" s="1040"/>
      <c r="R203" s="1044" t="s">
        <v>1558</v>
      </c>
      <c r="S203" s="1045"/>
    </row>
    <row r="204" spans="1:19" s="861" customFormat="1" ht="18.75">
      <c r="A204" s="990"/>
      <c r="B204" s="1010" t="s">
        <v>1562</v>
      </c>
      <c r="C204" s="1010"/>
      <c r="D204" s="1010"/>
      <c r="E204" s="1010"/>
      <c r="F204" s="1010"/>
      <c r="G204" s="1027"/>
      <c r="H204" s="993" t="s">
        <v>814</v>
      </c>
      <c r="I204" s="993"/>
      <c r="J204" s="993"/>
      <c r="K204" s="993"/>
      <c r="L204" s="1014"/>
      <c r="M204" s="1015"/>
      <c r="N204" s="1016"/>
      <c r="O204" s="1015"/>
      <c r="P204" s="1017">
        <f>SUM(P205:P207)</f>
        <v>646800</v>
      </c>
      <c r="Q204" s="1040"/>
      <c r="R204" s="1040"/>
      <c r="S204" s="1046"/>
    </row>
    <row r="205" spans="1:19" s="861" customFormat="1" ht="18.75">
      <c r="A205" s="990"/>
      <c r="B205" s="1010"/>
      <c r="C205" s="999" t="s">
        <v>1563</v>
      </c>
      <c r="D205" s="1010"/>
      <c r="E205" s="999"/>
      <c r="F205" s="1010"/>
      <c r="G205" s="1027"/>
      <c r="H205" s="804"/>
      <c r="I205" s="804"/>
      <c r="J205" s="804"/>
      <c r="K205" s="804"/>
      <c r="L205" s="1021"/>
      <c r="M205" s="1022"/>
      <c r="N205" s="1023"/>
      <c r="O205" s="1022"/>
      <c r="P205" s="1002">
        <v>486800</v>
      </c>
      <c r="Q205" s="1040"/>
      <c r="R205" s="1044" t="s">
        <v>1564</v>
      </c>
      <c r="S205" s="1045"/>
    </row>
    <row r="206" spans="1:19" s="861" customFormat="1" ht="18.75">
      <c r="A206" s="990"/>
      <c r="B206" s="1010"/>
      <c r="C206" s="999" t="s">
        <v>1565</v>
      </c>
      <c r="D206" s="1010"/>
      <c r="E206" s="999"/>
      <c r="F206" s="1010"/>
      <c r="G206" s="1027"/>
      <c r="H206" s="804"/>
      <c r="I206" s="804"/>
      <c r="J206" s="804"/>
      <c r="K206" s="804"/>
      <c r="L206" s="1021"/>
      <c r="M206" s="1022"/>
      <c r="N206" s="1023"/>
      <c r="O206" s="1022"/>
      <c r="P206" s="1002">
        <v>60000</v>
      </c>
      <c r="Q206" s="1040"/>
      <c r="R206" s="1044" t="s">
        <v>1564</v>
      </c>
      <c r="S206" s="1045"/>
    </row>
    <row r="207" spans="1:19" s="1004" customFormat="1" ht="18.75">
      <c r="A207" s="838"/>
      <c r="B207" s="986"/>
      <c r="C207" s="999" t="s">
        <v>1566</v>
      </c>
      <c r="D207" s="986"/>
      <c r="E207" s="999"/>
      <c r="F207" s="986"/>
      <c r="G207" s="840"/>
      <c r="H207" s="804"/>
      <c r="I207" s="804"/>
      <c r="J207" s="804"/>
      <c r="K207" s="804"/>
      <c r="L207" s="871"/>
      <c r="M207" s="1047"/>
      <c r="N207" s="1048" t="s">
        <v>1567</v>
      </c>
      <c r="O207" s="1000"/>
      <c r="P207" s="1002">
        <v>100000</v>
      </c>
      <c r="Q207" s="1049"/>
      <c r="R207" s="1044" t="s">
        <v>1568</v>
      </c>
      <c r="S207" s="948">
        <v>50000</v>
      </c>
    </row>
    <row r="208" spans="1:19" s="783" customFormat="1" ht="18" customHeight="1" hidden="1">
      <c r="A208" s="777"/>
      <c r="B208" s="839"/>
      <c r="C208" s="776"/>
      <c r="D208" s="776"/>
      <c r="E208" s="776"/>
      <c r="F208" s="776"/>
      <c r="G208" s="778"/>
      <c r="H208" s="1099" t="s">
        <v>1539</v>
      </c>
      <c r="I208" s="1099"/>
      <c r="J208" s="1099"/>
      <c r="K208" s="1099"/>
      <c r="L208" s="965"/>
      <c r="M208" s="977"/>
      <c r="N208" s="764"/>
      <c r="O208" s="764"/>
      <c r="P208" s="771">
        <f>SUM(P211:P224)</f>
        <v>0</v>
      </c>
      <c r="Q208" s="780"/>
      <c r="R208" s="780"/>
      <c r="S208" s="771">
        <f>SUM(S211:S224)</f>
        <v>525000</v>
      </c>
    </row>
    <row r="209" spans="1:19" s="783" customFormat="1" ht="18.75" customHeight="1" hidden="1">
      <c r="A209" s="777"/>
      <c r="B209" s="762"/>
      <c r="C209" s="776"/>
      <c r="D209" s="776"/>
      <c r="E209" s="776"/>
      <c r="F209" s="776"/>
      <c r="G209" s="778"/>
      <c r="H209" s="1178"/>
      <c r="I209" s="1178"/>
      <c r="J209" s="1178"/>
      <c r="K209" s="1178"/>
      <c r="L209" s="965"/>
      <c r="M209" s="977"/>
      <c r="N209" s="764"/>
      <c r="O209" s="764"/>
      <c r="P209" s="771"/>
      <c r="Q209" s="780"/>
      <c r="R209" s="780"/>
      <c r="S209" s="771"/>
    </row>
    <row r="210" spans="1:19" s="861" customFormat="1" ht="18.75" hidden="1">
      <c r="A210" s="990"/>
      <c r="B210" s="815"/>
      <c r="C210" s="815"/>
      <c r="D210" s="991"/>
      <c r="E210" s="815"/>
      <c r="F210" s="991"/>
      <c r="G210" s="1027"/>
      <c r="H210" s="1018"/>
      <c r="I210" s="1018"/>
      <c r="J210" s="1018"/>
      <c r="K210" s="1018"/>
      <c r="L210" s="1168"/>
      <c r="M210" s="1050"/>
      <c r="N210" s="1050"/>
      <c r="O210" s="1050"/>
      <c r="P210" s="997"/>
      <c r="Q210" s="1051"/>
      <c r="R210" s="1040"/>
      <c r="S210" s="997"/>
    </row>
    <row r="211" spans="1:19" s="842" customFormat="1" ht="18.75" hidden="1">
      <c r="A211" s="838"/>
      <c r="B211" s="1052"/>
      <c r="C211" s="1053"/>
      <c r="D211" s="802"/>
      <c r="E211" s="1053"/>
      <c r="F211" s="802"/>
      <c r="G211" s="840"/>
      <c r="H211" s="974"/>
      <c r="I211" s="974"/>
      <c r="J211" s="974"/>
      <c r="K211" s="974"/>
      <c r="L211" s="1054"/>
      <c r="M211" s="1055"/>
      <c r="N211" s="1056"/>
      <c r="O211" s="1055"/>
      <c r="P211" s="1045"/>
      <c r="Q211" s="1057"/>
      <c r="R211" s="1049"/>
      <c r="S211" s="1045">
        <v>30000</v>
      </c>
    </row>
    <row r="212" spans="1:19" s="1004" customFormat="1" ht="17.25" customHeight="1" hidden="1">
      <c r="A212" s="1058"/>
      <c r="B212" s="1059"/>
      <c r="C212" s="931"/>
      <c r="D212" s="796"/>
      <c r="E212" s="931"/>
      <c r="F212" s="796"/>
      <c r="G212" s="799"/>
      <c r="H212" s="1060"/>
      <c r="I212" s="1060"/>
      <c r="J212" s="1060"/>
      <c r="K212" s="1060"/>
      <c r="L212" s="1061"/>
      <c r="M212" s="1062"/>
      <c r="N212" s="1063"/>
      <c r="O212" s="1062"/>
      <c r="P212" s="1064"/>
      <c r="Q212" s="1065"/>
      <c r="R212" s="1066"/>
      <c r="S212" s="948">
        <v>30000</v>
      </c>
    </row>
    <row r="213" spans="1:19" s="842" customFormat="1" ht="18.75" customHeight="1" hidden="1">
      <c r="A213" s="838"/>
      <c r="B213" s="1067"/>
      <c r="C213" s="1068"/>
      <c r="D213" s="839"/>
      <c r="E213" s="1068"/>
      <c r="F213" s="839"/>
      <c r="G213" s="840"/>
      <c r="H213" s="974"/>
      <c r="I213" s="974"/>
      <c r="J213" s="974"/>
      <c r="K213" s="974"/>
      <c r="L213" s="835"/>
      <c r="M213" s="1069"/>
      <c r="N213" s="1070"/>
      <c r="O213" s="1069"/>
      <c r="P213" s="1071"/>
      <c r="Q213" s="1035"/>
      <c r="R213" s="1003"/>
      <c r="S213" s="1071">
        <v>50000</v>
      </c>
    </row>
    <row r="214" spans="1:19" s="861" customFormat="1" ht="18.75" customHeight="1" hidden="1">
      <c r="A214" s="990"/>
      <c r="B214" s="1010"/>
      <c r="C214" s="1010"/>
      <c r="D214" s="991"/>
      <c r="E214" s="1010"/>
      <c r="F214" s="991"/>
      <c r="G214" s="1027"/>
      <c r="H214" s="1018"/>
      <c r="I214" s="1018"/>
      <c r="J214" s="1018"/>
      <c r="K214" s="1018"/>
      <c r="L214" s="1021"/>
      <c r="M214" s="1022"/>
      <c r="N214" s="1023"/>
      <c r="O214" s="1022"/>
      <c r="P214" s="1026"/>
      <c r="Q214" s="1027"/>
      <c r="R214" s="1018"/>
      <c r="S214" s="1026"/>
    </row>
    <row r="215" spans="1:19" s="842" customFormat="1" ht="18.75" customHeight="1" hidden="1">
      <c r="A215" s="838"/>
      <c r="B215" s="986"/>
      <c r="C215" s="999"/>
      <c r="D215" s="839"/>
      <c r="E215" s="999"/>
      <c r="F215" s="839"/>
      <c r="G215" s="840"/>
      <c r="H215" s="974"/>
      <c r="I215" s="974"/>
      <c r="J215" s="974"/>
      <c r="K215" s="974"/>
      <c r="L215" s="1021"/>
      <c r="M215" s="1022"/>
      <c r="N215" s="1023"/>
      <c r="O215" s="1022"/>
      <c r="P215" s="1026"/>
      <c r="Q215" s="1035"/>
      <c r="R215" s="1003"/>
      <c r="S215" s="1026">
        <v>70000</v>
      </c>
    </row>
    <row r="216" spans="1:19" s="842" customFormat="1" ht="18.75" customHeight="1" hidden="1">
      <c r="A216" s="838"/>
      <c r="B216" s="1029"/>
      <c r="C216" s="999"/>
      <c r="D216" s="839"/>
      <c r="E216" s="999"/>
      <c r="F216" s="839"/>
      <c r="G216" s="840"/>
      <c r="H216" s="974"/>
      <c r="I216" s="974"/>
      <c r="J216" s="974"/>
      <c r="K216" s="974"/>
      <c r="L216" s="1021"/>
      <c r="M216" s="1022"/>
      <c r="N216" s="1023"/>
      <c r="O216" s="1022"/>
      <c r="P216" s="1026"/>
      <c r="Q216" s="1035"/>
      <c r="R216" s="1003"/>
      <c r="S216" s="1026">
        <v>50000</v>
      </c>
    </row>
    <row r="217" spans="1:19" s="861" customFormat="1" ht="18.75" customHeight="1" hidden="1">
      <c r="A217" s="990"/>
      <c r="B217" s="1010"/>
      <c r="C217" s="1010"/>
      <c r="D217" s="991"/>
      <c r="E217" s="1010"/>
      <c r="F217" s="991"/>
      <c r="G217" s="1027"/>
      <c r="H217" s="1018"/>
      <c r="I217" s="1018"/>
      <c r="J217" s="1018"/>
      <c r="K217" s="1018"/>
      <c r="L217" s="1021"/>
      <c r="M217" s="1022"/>
      <c r="N217" s="1023"/>
      <c r="O217" s="1022"/>
      <c r="P217" s="1026"/>
      <c r="Q217" s="1027"/>
      <c r="R217" s="1018"/>
      <c r="S217" s="1026"/>
    </row>
    <row r="218" spans="1:19" s="842" customFormat="1" ht="18.75" customHeight="1" hidden="1">
      <c r="A218" s="838"/>
      <c r="B218" s="999"/>
      <c r="C218" s="999"/>
      <c r="D218" s="839"/>
      <c r="E218" s="999"/>
      <c r="F218" s="839"/>
      <c r="G218" s="840"/>
      <c r="H218" s="974"/>
      <c r="I218" s="974"/>
      <c r="J218" s="974"/>
      <c r="K218" s="974"/>
      <c r="L218" s="773"/>
      <c r="M218" s="974"/>
      <c r="N218" s="1072"/>
      <c r="O218" s="775"/>
      <c r="P218" s="781"/>
      <c r="Q218" s="1035"/>
      <c r="R218" s="1003"/>
      <c r="S218" s="781">
        <v>40000</v>
      </c>
    </row>
    <row r="219" spans="1:19" s="861" customFormat="1" ht="18.75" customHeight="1" hidden="1">
      <c r="A219" s="990"/>
      <c r="B219" s="1010"/>
      <c r="C219" s="1010"/>
      <c r="D219" s="991"/>
      <c r="E219" s="1010"/>
      <c r="F219" s="991"/>
      <c r="G219" s="1027"/>
      <c r="H219" s="1018"/>
      <c r="I219" s="1018"/>
      <c r="J219" s="1018"/>
      <c r="K219" s="1018"/>
      <c r="L219" s="1021"/>
      <c r="M219" s="780"/>
      <c r="N219" s="776"/>
      <c r="O219" s="1073"/>
      <c r="P219" s="784"/>
      <c r="Q219" s="1027"/>
      <c r="R219" s="1018"/>
      <c r="S219" s="784"/>
    </row>
    <row r="220" spans="1:19" s="842" customFormat="1" ht="18.75" customHeight="1" hidden="1">
      <c r="A220" s="838"/>
      <c r="B220" s="986"/>
      <c r="C220" s="999"/>
      <c r="D220" s="839"/>
      <c r="E220" s="999"/>
      <c r="F220" s="839"/>
      <c r="G220" s="840"/>
      <c r="H220" s="974"/>
      <c r="I220" s="974"/>
      <c r="J220" s="974"/>
      <c r="K220" s="974"/>
      <c r="L220" s="1021"/>
      <c r="M220" s="780"/>
      <c r="N220" s="776"/>
      <c r="O220" s="1073"/>
      <c r="P220" s="784"/>
      <c r="Q220" s="1035"/>
      <c r="R220" s="1003"/>
      <c r="S220" s="784">
        <v>50000</v>
      </c>
    </row>
    <row r="221" spans="1:19" s="1004" customFormat="1" ht="18.75" customHeight="1" hidden="1">
      <c r="A221" s="1058"/>
      <c r="B221" s="1059"/>
      <c r="C221" s="931"/>
      <c r="D221" s="1074"/>
      <c r="E221" s="931"/>
      <c r="F221" s="1074"/>
      <c r="G221" s="799"/>
      <c r="H221" s="1060"/>
      <c r="I221" s="1060"/>
      <c r="J221" s="1060"/>
      <c r="K221" s="1060"/>
      <c r="L221" s="1061"/>
      <c r="M221" s="791"/>
      <c r="N221" s="790"/>
      <c r="O221" s="1075"/>
      <c r="P221" s="1064"/>
      <c r="Q221" s="1076"/>
      <c r="R221" s="1077"/>
      <c r="S221" s="785">
        <v>30000</v>
      </c>
    </row>
    <row r="222" spans="1:19" s="861" customFormat="1" ht="18.75" customHeight="1" hidden="1">
      <c r="A222" s="990"/>
      <c r="B222" s="1078"/>
      <c r="C222" s="1078"/>
      <c r="D222" s="991"/>
      <c r="E222" s="1078"/>
      <c r="F222" s="991"/>
      <c r="G222" s="1027"/>
      <c r="H222" s="1018"/>
      <c r="I222" s="1018"/>
      <c r="J222" s="1018"/>
      <c r="K222" s="1018"/>
      <c r="L222" s="1021"/>
      <c r="M222" s="780"/>
      <c r="N222" s="776"/>
      <c r="O222" s="1073"/>
      <c r="P222" s="784"/>
      <c r="Q222" s="1027"/>
      <c r="R222" s="1018"/>
      <c r="S222" s="784"/>
    </row>
    <row r="223" spans="1:19" s="842" customFormat="1" ht="18.75" customHeight="1" hidden="1">
      <c r="A223" s="838"/>
      <c r="B223" s="986"/>
      <c r="C223" s="999"/>
      <c r="D223" s="839"/>
      <c r="E223" s="999"/>
      <c r="F223" s="839"/>
      <c r="G223" s="840"/>
      <c r="H223" s="974"/>
      <c r="I223" s="974"/>
      <c r="J223" s="974"/>
      <c r="K223" s="974"/>
      <c r="L223" s="1021"/>
      <c r="M223" s="780"/>
      <c r="N223" s="776"/>
      <c r="O223" s="1073"/>
      <c r="P223" s="784"/>
      <c r="Q223" s="1035"/>
      <c r="R223" s="1003"/>
      <c r="S223" s="784">
        <v>150000</v>
      </c>
    </row>
    <row r="224" spans="1:19" s="1004" customFormat="1" ht="18.75" customHeight="1" hidden="1">
      <c r="A224" s="1058"/>
      <c r="B224" s="1059"/>
      <c r="C224" s="931"/>
      <c r="D224" s="1074"/>
      <c r="E224" s="931"/>
      <c r="F224" s="1074"/>
      <c r="G224" s="799"/>
      <c r="H224" s="1060"/>
      <c r="I224" s="1060"/>
      <c r="J224" s="1060"/>
      <c r="K224" s="1060"/>
      <c r="L224" s="1061"/>
      <c r="M224" s="1062"/>
      <c r="N224" s="1063"/>
      <c r="O224" s="1062"/>
      <c r="P224" s="1064"/>
      <c r="Q224" s="1076"/>
      <c r="R224" s="1077"/>
      <c r="S224" s="948">
        <v>25000</v>
      </c>
    </row>
    <row r="225" spans="1:19" s="1004" customFormat="1" ht="18.75" customHeight="1" hidden="1">
      <c r="A225" s="1058"/>
      <c r="B225" s="790"/>
      <c r="C225" s="796"/>
      <c r="D225" s="1074"/>
      <c r="E225" s="796"/>
      <c r="F225" s="1074"/>
      <c r="G225" s="799"/>
      <c r="H225" s="1060"/>
      <c r="I225" s="1060"/>
      <c r="J225" s="1060"/>
      <c r="K225" s="1060"/>
      <c r="L225" s="1061"/>
      <c r="M225" s="1079"/>
      <c r="N225" s="1080"/>
      <c r="O225" s="1081"/>
      <c r="P225" s="772"/>
      <c r="Q225" s="1076"/>
      <c r="R225" s="1077"/>
      <c r="S225" s="782">
        <f>SUM(S226:S232)</f>
        <v>1880000</v>
      </c>
    </row>
    <row r="226" spans="1:19" s="1042" customFormat="1" ht="18.75" customHeight="1" hidden="1">
      <c r="A226" s="1082"/>
      <c r="B226" s="939"/>
      <c r="C226" s="939"/>
      <c r="D226" s="938"/>
      <c r="E226" s="939"/>
      <c r="F226" s="938"/>
      <c r="G226" s="953"/>
      <c r="H226" s="1083"/>
      <c r="I226" s="1083"/>
      <c r="J226" s="1083"/>
      <c r="K226" s="1083"/>
      <c r="L226" s="1084"/>
      <c r="M226" s="1085"/>
      <c r="N226" s="1086"/>
      <c r="O226" s="1087"/>
      <c r="P226" s="876"/>
      <c r="Q226" s="953"/>
      <c r="R226" s="1083"/>
      <c r="S226" s="876"/>
    </row>
    <row r="227" spans="1:19" s="1004" customFormat="1" ht="18.75" customHeight="1" hidden="1">
      <c r="A227" s="1058"/>
      <c r="B227" s="1059"/>
      <c r="C227" s="931"/>
      <c r="D227" s="1074"/>
      <c r="E227" s="931"/>
      <c r="F227" s="1074"/>
      <c r="G227" s="799"/>
      <c r="H227" s="1060"/>
      <c r="I227" s="1060"/>
      <c r="J227" s="1060"/>
      <c r="K227" s="1060"/>
      <c r="L227" s="1061"/>
      <c r="M227" s="1062"/>
      <c r="N227" s="1063"/>
      <c r="O227" s="1062"/>
      <c r="P227" s="1064"/>
      <c r="Q227" s="1076"/>
      <c r="R227" s="1077"/>
      <c r="S227" s="948">
        <v>15000</v>
      </c>
    </row>
    <row r="228" spans="1:19" s="1042" customFormat="1" ht="18.75" customHeight="1" hidden="1">
      <c r="A228" s="1082"/>
      <c r="B228" s="1088"/>
      <c r="C228" s="939"/>
      <c r="D228" s="938"/>
      <c r="E228" s="939"/>
      <c r="F228" s="938"/>
      <c r="G228" s="953"/>
      <c r="H228" s="1083"/>
      <c r="I228" s="1083"/>
      <c r="J228" s="1083"/>
      <c r="K228" s="1083"/>
      <c r="L228" s="1084"/>
      <c r="M228" s="1089"/>
      <c r="N228" s="1090"/>
      <c r="O228" s="1089"/>
      <c r="P228" s="951"/>
      <c r="Q228" s="953"/>
      <c r="R228" s="1083"/>
      <c r="S228" s="951"/>
    </row>
    <row r="229" spans="1:19" s="1004" customFormat="1" ht="18.75" customHeight="1" hidden="1">
      <c r="A229" s="1058"/>
      <c r="B229" s="1059"/>
      <c r="C229" s="931"/>
      <c r="D229" s="1074"/>
      <c r="E229" s="931"/>
      <c r="F229" s="1074"/>
      <c r="G229" s="799"/>
      <c r="H229" s="1060"/>
      <c r="I229" s="1060"/>
      <c r="J229" s="1060"/>
      <c r="K229" s="1060"/>
      <c r="L229" s="1061"/>
      <c r="M229" s="1062"/>
      <c r="N229" s="1063"/>
      <c r="O229" s="1062"/>
      <c r="P229" s="1064"/>
      <c r="Q229" s="1076"/>
      <c r="R229" s="1077"/>
      <c r="S229" s="948">
        <v>75000</v>
      </c>
    </row>
    <row r="230" spans="1:19" s="1004" customFormat="1" ht="18.75" customHeight="1" hidden="1">
      <c r="A230" s="1058"/>
      <c r="B230" s="1059"/>
      <c r="C230" s="931"/>
      <c r="D230" s="1074"/>
      <c r="E230" s="931"/>
      <c r="F230" s="1074"/>
      <c r="G230" s="799"/>
      <c r="H230" s="1060"/>
      <c r="I230" s="1060"/>
      <c r="J230" s="1060"/>
      <c r="K230" s="1060"/>
      <c r="L230" s="1021"/>
      <c r="M230" s="1022"/>
      <c r="N230" s="1023"/>
      <c r="O230" s="1022"/>
      <c r="P230" s="1064"/>
      <c r="Q230" s="1076"/>
      <c r="R230" s="1077"/>
      <c r="S230" s="948">
        <v>1440000</v>
      </c>
    </row>
    <row r="231" spans="1:19" s="1042" customFormat="1" ht="18.75" customHeight="1" hidden="1">
      <c r="A231" s="1082"/>
      <c r="B231" s="939"/>
      <c r="C231" s="939"/>
      <c r="D231" s="938"/>
      <c r="E231" s="939"/>
      <c r="F231" s="938"/>
      <c r="G231" s="953"/>
      <c r="H231" s="1083"/>
      <c r="I231" s="1083"/>
      <c r="J231" s="1083"/>
      <c r="K231" s="1083"/>
      <c r="L231" s="1014"/>
      <c r="M231" s="1015"/>
      <c r="N231" s="1016"/>
      <c r="O231" s="1015"/>
      <c r="P231" s="951"/>
      <c r="Q231" s="953"/>
      <c r="R231" s="1083"/>
      <c r="S231" s="951"/>
    </row>
    <row r="232" spans="1:19" s="1004" customFormat="1" ht="18.75" customHeight="1" hidden="1">
      <c r="A232" s="1058"/>
      <c r="B232" s="1059"/>
      <c r="C232" s="931"/>
      <c r="D232" s="1074"/>
      <c r="E232" s="931"/>
      <c r="F232" s="1074"/>
      <c r="G232" s="799"/>
      <c r="H232" s="1060"/>
      <c r="I232" s="1060"/>
      <c r="J232" s="1060"/>
      <c r="K232" s="1060"/>
      <c r="L232" s="1021"/>
      <c r="M232" s="1022"/>
      <c r="N232" s="1023"/>
      <c r="O232" s="1022"/>
      <c r="P232" s="1064"/>
      <c r="Q232" s="1076"/>
      <c r="R232" s="1077"/>
      <c r="S232" s="948">
        <v>350000</v>
      </c>
    </row>
    <row r="233" spans="1:19" s="842" customFormat="1" ht="13.5" customHeight="1">
      <c r="A233" s="838"/>
      <c r="B233" s="839"/>
      <c r="C233" s="839"/>
      <c r="D233" s="776"/>
      <c r="E233" s="802"/>
      <c r="F233" s="839"/>
      <c r="G233" s="840"/>
      <c r="H233" s="974"/>
      <c r="I233" s="974"/>
      <c r="J233" s="974"/>
      <c r="K233" s="974"/>
      <c r="L233" s="1021"/>
      <c r="M233" s="1091"/>
      <c r="N233" s="1092"/>
      <c r="O233" s="1093"/>
      <c r="P233" s="782"/>
      <c r="Q233" s="1035"/>
      <c r="R233" s="1003"/>
      <c r="S233" s="782"/>
    </row>
    <row r="234" spans="1:19" s="717" customFormat="1" ht="19.5" customHeight="1">
      <c r="A234" s="761" t="s">
        <v>161</v>
      </c>
      <c r="B234" s="762"/>
      <c r="C234" s="762"/>
      <c r="D234" s="762"/>
      <c r="E234" s="762"/>
      <c r="F234" s="762"/>
      <c r="G234" s="763"/>
      <c r="H234" s="961" t="s">
        <v>375</v>
      </c>
      <c r="I234" s="961"/>
      <c r="J234" s="961"/>
      <c r="K234" s="961"/>
      <c r="L234" s="762"/>
      <c r="M234" s="767"/>
      <c r="N234" s="762"/>
      <c r="O234" s="761"/>
      <c r="P234" s="962">
        <f>SUM(P235)</f>
        <v>159900</v>
      </c>
      <c r="Q234" s="963"/>
      <c r="R234" s="767"/>
      <c r="S234" s="768"/>
    </row>
    <row r="235" spans="1:19" s="717" customFormat="1" ht="19.5" customHeight="1">
      <c r="A235" s="761" t="s">
        <v>162</v>
      </c>
      <c r="B235" s="762"/>
      <c r="C235" s="762"/>
      <c r="D235" s="762"/>
      <c r="E235" s="762"/>
      <c r="F235" s="762"/>
      <c r="G235" s="763"/>
      <c r="H235" s="961"/>
      <c r="I235" s="961"/>
      <c r="J235" s="961"/>
      <c r="K235" s="961"/>
      <c r="L235" s="762"/>
      <c r="M235" s="767"/>
      <c r="N235" s="762"/>
      <c r="O235" s="761"/>
      <c r="P235" s="962">
        <f>SUM(P241)</f>
        <v>159900</v>
      </c>
      <c r="Q235" s="963"/>
      <c r="R235" s="767"/>
      <c r="S235" s="768"/>
    </row>
    <row r="236" spans="1:19" s="717" customFormat="1" ht="19.5" customHeight="1">
      <c r="A236" s="761" t="s">
        <v>163</v>
      </c>
      <c r="B236" s="762"/>
      <c r="C236" s="762"/>
      <c r="D236" s="762"/>
      <c r="E236" s="762"/>
      <c r="F236" s="762"/>
      <c r="G236" s="763"/>
      <c r="H236" s="961"/>
      <c r="I236" s="961"/>
      <c r="J236" s="961"/>
      <c r="K236" s="961"/>
      <c r="L236" s="762"/>
      <c r="M236" s="767"/>
      <c r="N236" s="762"/>
      <c r="O236" s="761"/>
      <c r="P236" s="962"/>
      <c r="Q236" s="963"/>
      <c r="R236" s="767"/>
      <c r="S236" s="768"/>
    </row>
    <row r="237" spans="1:19" s="717" customFormat="1" ht="19.5" customHeight="1">
      <c r="A237" s="761" t="s">
        <v>376</v>
      </c>
      <c r="B237" s="762"/>
      <c r="C237" s="762"/>
      <c r="D237" s="762"/>
      <c r="E237" s="762"/>
      <c r="F237" s="762"/>
      <c r="G237" s="763"/>
      <c r="H237" s="961" t="s">
        <v>375</v>
      </c>
      <c r="I237" s="961"/>
      <c r="J237" s="961"/>
      <c r="K237" s="961"/>
      <c r="L237" s="808" t="s">
        <v>983</v>
      </c>
      <c r="M237" s="767"/>
      <c r="N237" s="774"/>
      <c r="O237" s="775" t="s">
        <v>984</v>
      </c>
      <c r="P237" s="962"/>
      <c r="Q237" s="962"/>
      <c r="R237" s="767"/>
      <c r="S237" s="768"/>
    </row>
    <row r="238" spans="1:19" s="717" customFormat="1" ht="17.25" customHeight="1">
      <c r="A238" s="761"/>
      <c r="B238" s="776"/>
      <c r="C238" s="762"/>
      <c r="D238" s="762"/>
      <c r="E238" s="762"/>
      <c r="F238" s="762"/>
      <c r="G238" s="763"/>
      <c r="H238" s="779"/>
      <c r="I238" s="779"/>
      <c r="J238" s="779"/>
      <c r="K238" s="779"/>
      <c r="L238" s="773"/>
      <c r="M238" s="767"/>
      <c r="N238" s="774"/>
      <c r="O238" s="1094"/>
      <c r="P238" s="1095"/>
      <c r="Q238" s="1096"/>
      <c r="R238" s="780"/>
      <c r="S238" s="828"/>
    </row>
    <row r="239" spans="1:19" s="717" customFormat="1" ht="18.75" customHeight="1">
      <c r="A239" s="761"/>
      <c r="B239" s="776"/>
      <c r="C239" s="762"/>
      <c r="D239" s="762"/>
      <c r="E239" s="762"/>
      <c r="F239" s="762"/>
      <c r="G239" s="763"/>
      <c r="H239" s="779"/>
      <c r="I239" s="779"/>
      <c r="J239" s="779"/>
      <c r="K239" s="779"/>
      <c r="L239" s="773"/>
      <c r="M239" s="767"/>
      <c r="N239" s="774"/>
      <c r="O239" s="1094"/>
      <c r="P239" s="1095"/>
      <c r="Q239" s="1097"/>
      <c r="R239" s="780"/>
      <c r="S239" s="828"/>
    </row>
    <row r="240" spans="1:19" s="717" customFormat="1" ht="19.5" customHeight="1">
      <c r="A240" s="761" t="s">
        <v>1057</v>
      </c>
      <c r="B240" s="776"/>
      <c r="C240" s="762"/>
      <c r="D240" s="762"/>
      <c r="E240" s="762"/>
      <c r="F240" s="762"/>
      <c r="G240" s="763"/>
      <c r="H240" s="779"/>
      <c r="I240" s="779"/>
      <c r="J240" s="779"/>
      <c r="K240" s="779"/>
      <c r="L240" s="773"/>
      <c r="M240" s="767"/>
      <c r="N240" s="774"/>
      <c r="O240" s="1094"/>
      <c r="P240" s="1098">
        <f>SUM(P241)</f>
        <v>159900</v>
      </c>
      <c r="Q240" s="1097"/>
      <c r="R240" s="780"/>
      <c r="S240" s="828"/>
    </row>
    <row r="241" spans="1:19" s="842" customFormat="1" ht="18.75">
      <c r="A241" s="761" t="s">
        <v>898</v>
      </c>
      <c r="B241" s="839"/>
      <c r="C241" s="839"/>
      <c r="D241" s="776"/>
      <c r="E241" s="802"/>
      <c r="F241" s="802"/>
      <c r="G241" s="840"/>
      <c r="H241" s="1099" t="s">
        <v>375</v>
      </c>
      <c r="I241" s="1099"/>
      <c r="J241" s="1099"/>
      <c r="K241" s="1099"/>
      <c r="L241" s="1021"/>
      <c r="M241" s="1024"/>
      <c r="N241" s="1021"/>
      <c r="O241" s="1093"/>
      <c r="P241" s="771">
        <f>SUM(P243:P252)</f>
        <v>159900</v>
      </c>
      <c r="Q241" s="1057"/>
      <c r="R241" s="1049"/>
      <c r="S241" s="771" t="e">
        <f>SUM(#REF!)</f>
        <v>#REF!</v>
      </c>
    </row>
    <row r="242" spans="1:19" s="861" customFormat="1" ht="20.25" customHeight="1">
      <c r="A242" s="998"/>
      <c r="B242" s="802" t="s">
        <v>1538</v>
      </c>
      <c r="C242" s="802"/>
      <c r="D242" s="825"/>
      <c r="E242" s="825"/>
      <c r="F242" s="1100"/>
      <c r="G242" s="802"/>
      <c r="H242" s="804" t="s">
        <v>878</v>
      </c>
      <c r="I242" s="804"/>
      <c r="J242" s="804"/>
      <c r="K242" s="804"/>
      <c r="L242" s="857"/>
      <c r="M242" s="1101"/>
      <c r="N242" s="857"/>
      <c r="O242" s="1102"/>
      <c r="P242" s="1103"/>
      <c r="Q242" s="1018"/>
      <c r="R242" s="1018"/>
      <c r="S242" s="997"/>
    </row>
    <row r="243" spans="1:19" s="849" customFormat="1" ht="18.75">
      <c r="A243" s="998"/>
      <c r="B243" s="802"/>
      <c r="C243" s="802" t="s">
        <v>1569</v>
      </c>
      <c r="D243" s="986"/>
      <c r="E243" s="999"/>
      <c r="F243" s="986"/>
      <c r="G243" s="802"/>
      <c r="H243" s="804"/>
      <c r="I243" s="804"/>
      <c r="J243" s="804"/>
      <c r="K243" s="804"/>
      <c r="L243" s="871"/>
      <c r="M243" s="1000"/>
      <c r="N243" s="1001"/>
      <c r="O243" s="1000"/>
      <c r="P243" s="1043">
        <v>19988</v>
      </c>
      <c r="Q243" s="1003"/>
      <c r="R243" s="831" t="s">
        <v>1570</v>
      </c>
      <c r="S243" s="1071">
        <v>50000</v>
      </c>
    </row>
    <row r="244" spans="1:19" s="849" customFormat="1" ht="18.75">
      <c r="A244" s="998"/>
      <c r="B244" s="999" t="s">
        <v>1546</v>
      </c>
      <c r="C244" s="802"/>
      <c r="D244" s="986"/>
      <c r="E244" s="999"/>
      <c r="F244" s="986"/>
      <c r="G244" s="802"/>
      <c r="H244" s="804" t="s">
        <v>878</v>
      </c>
      <c r="I244" s="804"/>
      <c r="J244" s="804"/>
      <c r="K244" s="804"/>
      <c r="L244" s="1104"/>
      <c r="M244" s="1105"/>
      <c r="N244" s="1106"/>
      <c r="O244" s="1107"/>
      <c r="P244" s="1108"/>
      <c r="Q244" s="1003"/>
      <c r="R244" s="831"/>
      <c r="S244" s="1026">
        <v>50000</v>
      </c>
    </row>
    <row r="245" spans="1:19" s="861" customFormat="1" ht="18.75">
      <c r="A245" s="998"/>
      <c r="B245" s="802"/>
      <c r="C245" s="802" t="s">
        <v>1571</v>
      </c>
      <c r="D245" s="999"/>
      <c r="E245" s="999"/>
      <c r="F245" s="999"/>
      <c r="G245" s="802"/>
      <c r="H245" s="804"/>
      <c r="I245" s="804"/>
      <c r="J245" s="804"/>
      <c r="K245" s="804"/>
      <c r="L245" s="877"/>
      <c r="M245" s="879"/>
      <c r="N245" s="880"/>
      <c r="O245" s="1109"/>
      <c r="P245" s="1043">
        <v>19988</v>
      </c>
      <c r="Q245" s="1027"/>
      <c r="R245" s="862"/>
      <c r="S245" s="1019"/>
    </row>
    <row r="246" spans="1:19" s="849" customFormat="1" ht="18.75">
      <c r="A246" s="998"/>
      <c r="B246" s="999" t="s">
        <v>1553</v>
      </c>
      <c r="C246" s="802"/>
      <c r="D246" s="986"/>
      <c r="E246" s="999"/>
      <c r="F246" s="986"/>
      <c r="G246" s="802"/>
      <c r="H246" s="804" t="s">
        <v>878</v>
      </c>
      <c r="I246" s="804"/>
      <c r="J246" s="804"/>
      <c r="K246" s="804"/>
      <c r="L246" s="878"/>
      <c r="M246" s="870"/>
      <c r="N246" s="879"/>
      <c r="O246" s="880"/>
      <c r="P246" s="1110"/>
      <c r="Q246" s="1035"/>
      <c r="R246" s="831"/>
      <c r="S246" s="781">
        <v>25000</v>
      </c>
    </row>
    <row r="247" spans="1:19" s="849" customFormat="1" ht="18.75">
      <c r="A247" s="998"/>
      <c r="B247" s="802"/>
      <c r="C247" s="802" t="s">
        <v>1572</v>
      </c>
      <c r="D247" s="999"/>
      <c r="E247" s="999"/>
      <c r="F247" s="999"/>
      <c r="G247" s="802"/>
      <c r="H247" s="804"/>
      <c r="I247" s="804"/>
      <c r="J247" s="804"/>
      <c r="K247" s="804"/>
      <c r="L247" s="871"/>
      <c r="M247" s="831"/>
      <c r="N247" s="843"/>
      <c r="O247" s="1047"/>
      <c r="P247" s="1043">
        <v>19988</v>
      </c>
      <c r="Q247" s="1035"/>
      <c r="R247" s="831" t="s">
        <v>1573</v>
      </c>
      <c r="S247" s="784"/>
    </row>
    <row r="248" spans="1:19" s="849" customFormat="1" ht="18.75">
      <c r="A248" s="998"/>
      <c r="B248" s="999" t="s">
        <v>1556</v>
      </c>
      <c r="C248" s="802"/>
      <c r="D248" s="986"/>
      <c r="E248" s="999"/>
      <c r="F248" s="986"/>
      <c r="G248" s="802"/>
      <c r="H248" s="804" t="s">
        <v>878</v>
      </c>
      <c r="I248" s="804"/>
      <c r="J248" s="804"/>
      <c r="K248" s="804"/>
      <c r="L248" s="1104"/>
      <c r="M248" s="870"/>
      <c r="N248" s="868"/>
      <c r="O248" s="1111"/>
      <c r="P248" s="1110"/>
      <c r="Q248" s="1035"/>
      <c r="R248" s="831" t="s">
        <v>1574</v>
      </c>
      <c r="S248" s="784">
        <v>25000</v>
      </c>
    </row>
    <row r="249" spans="1:19" s="849" customFormat="1" ht="18.75">
      <c r="A249" s="998"/>
      <c r="B249" s="802"/>
      <c r="C249" s="802" t="s">
        <v>1575</v>
      </c>
      <c r="D249" s="999"/>
      <c r="E249" s="999"/>
      <c r="F249" s="999"/>
      <c r="G249" s="802"/>
      <c r="H249" s="804"/>
      <c r="I249" s="804"/>
      <c r="J249" s="804"/>
      <c r="K249" s="804"/>
      <c r="L249" s="871"/>
      <c r="M249" s="831"/>
      <c r="N249" s="843"/>
      <c r="O249" s="1047"/>
      <c r="P249" s="1043">
        <v>19988</v>
      </c>
      <c r="Q249" s="1035"/>
      <c r="R249" s="831"/>
      <c r="S249" s="784"/>
    </row>
    <row r="250" spans="1:19" s="849" customFormat="1" ht="18.75">
      <c r="A250" s="998"/>
      <c r="B250" s="802"/>
      <c r="C250" s="802" t="s">
        <v>1576</v>
      </c>
      <c r="D250" s="999"/>
      <c r="E250" s="999"/>
      <c r="F250" s="999"/>
      <c r="G250" s="802"/>
      <c r="H250" s="804"/>
      <c r="I250" s="804"/>
      <c r="J250" s="804"/>
      <c r="K250" s="804"/>
      <c r="L250" s="871"/>
      <c r="M250" s="831"/>
      <c r="N250" s="843"/>
      <c r="O250" s="1047"/>
      <c r="P250" s="1043"/>
      <c r="Q250" s="1035"/>
      <c r="R250" s="831"/>
      <c r="S250" s="784"/>
    </row>
    <row r="251" spans="1:19" s="849" customFormat="1" ht="18.75">
      <c r="A251" s="998"/>
      <c r="B251" s="999" t="s">
        <v>1562</v>
      </c>
      <c r="C251" s="802"/>
      <c r="D251" s="986"/>
      <c r="E251" s="999"/>
      <c r="F251" s="986"/>
      <c r="G251" s="802"/>
      <c r="H251" s="804" t="s">
        <v>878</v>
      </c>
      <c r="I251" s="804"/>
      <c r="J251" s="804"/>
      <c r="K251" s="804"/>
      <c r="L251" s="1104"/>
      <c r="M251" s="870"/>
      <c r="N251" s="868"/>
      <c r="O251" s="1111"/>
      <c r="P251" s="1110"/>
      <c r="Q251" s="1035"/>
      <c r="R251" s="831"/>
      <c r="S251" s="784">
        <v>25000</v>
      </c>
    </row>
    <row r="252" spans="1:19" s="849" customFormat="1" ht="18.75">
      <c r="A252" s="998"/>
      <c r="B252" s="802"/>
      <c r="C252" s="802" t="s">
        <v>1577</v>
      </c>
      <c r="D252" s="1053"/>
      <c r="E252" s="1053"/>
      <c r="F252" s="1053"/>
      <c r="G252" s="1035"/>
      <c r="H252" s="804"/>
      <c r="I252" s="804"/>
      <c r="J252" s="804"/>
      <c r="K252" s="804"/>
      <c r="L252" s="871"/>
      <c r="M252" s="831"/>
      <c r="N252" s="843"/>
      <c r="O252" s="1047"/>
      <c r="P252" s="846">
        <v>79948</v>
      </c>
      <c r="Q252" s="1035"/>
      <c r="R252" s="831" t="s">
        <v>1578</v>
      </c>
      <c r="S252" s="784"/>
    </row>
    <row r="253" spans="1:19" s="717" customFormat="1" ht="12.75" customHeight="1">
      <c r="A253" s="761"/>
      <c r="B253" s="762"/>
      <c r="C253" s="762"/>
      <c r="D253" s="762"/>
      <c r="E253" s="762"/>
      <c r="F253" s="762"/>
      <c r="G253" s="763"/>
      <c r="H253" s="961"/>
      <c r="I253" s="961"/>
      <c r="J253" s="961"/>
      <c r="K253" s="961"/>
      <c r="L253" s="762"/>
      <c r="M253" s="767"/>
      <c r="N253" s="762"/>
      <c r="O253" s="761"/>
      <c r="P253" s="962"/>
      <c r="Q253" s="963"/>
      <c r="R253" s="767"/>
      <c r="S253" s="768"/>
    </row>
    <row r="254" spans="1:19" s="717" customFormat="1" ht="19.5" customHeight="1">
      <c r="A254" s="761" t="s">
        <v>1579</v>
      </c>
      <c r="B254" s="762"/>
      <c r="C254" s="762"/>
      <c r="D254" s="762"/>
      <c r="E254" s="762"/>
      <c r="F254" s="762"/>
      <c r="G254" s="763"/>
      <c r="H254" s="801" t="s">
        <v>1580</v>
      </c>
      <c r="I254" s="801"/>
      <c r="J254" s="801"/>
      <c r="K254" s="801"/>
      <c r="L254" s="762"/>
      <c r="M254" s="767"/>
      <c r="N254" s="762"/>
      <c r="O254" s="761"/>
      <c r="P254" s="962">
        <f>SUM(P255,P268,P286,P291)</f>
        <v>3383100</v>
      </c>
      <c r="Q254" s="963"/>
      <c r="R254" s="767"/>
      <c r="S254" s="768">
        <f>SUM(S286)</f>
        <v>0</v>
      </c>
    </row>
    <row r="255" spans="1:19" s="717" customFormat="1" ht="19.5" customHeight="1">
      <c r="A255" s="761" t="s">
        <v>1581</v>
      </c>
      <c r="B255" s="762"/>
      <c r="C255" s="762"/>
      <c r="D255" s="762"/>
      <c r="E255" s="762"/>
      <c r="F255" s="762"/>
      <c r="G255" s="763"/>
      <c r="H255" s="961"/>
      <c r="I255" s="961"/>
      <c r="J255" s="961"/>
      <c r="K255" s="961"/>
      <c r="L255" s="762"/>
      <c r="M255" s="767"/>
      <c r="N255" s="762"/>
      <c r="O255" s="761"/>
      <c r="P255" s="962"/>
      <c r="Q255" s="963"/>
      <c r="R255" s="767"/>
      <c r="S255" s="768"/>
    </row>
    <row r="256" spans="1:19" s="717" customFormat="1" ht="19.5" customHeight="1">
      <c r="A256" s="761" t="s">
        <v>1582</v>
      </c>
      <c r="B256" s="762"/>
      <c r="C256" s="762"/>
      <c r="D256" s="762"/>
      <c r="E256" s="762"/>
      <c r="F256" s="762"/>
      <c r="G256" s="763"/>
      <c r="H256" s="961" t="s">
        <v>1583</v>
      </c>
      <c r="I256" s="961"/>
      <c r="J256" s="961"/>
      <c r="K256" s="961"/>
      <c r="L256" s="762"/>
      <c r="M256" s="767"/>
      <c r="N256" s="762"/>
      <c r="O256" s="761"/>
      <c r="P256" s="962"/>
      <c r="Q256" s="963"/>
      <c r="R256" s="767"/>
      <c r="S256" s="768"/>
    </row>
    <row r="257" spans="1:19" s="717" customFormat="1" ht="19.5" customHeight="1">
      <c r="A257" s="761" t="s">
        <v>1584</v>
      </c>
      <c r="B257" s="762"/>
      <c r="C257" s="762"/>
      <c r="D257" s="762"/>
      <c r="E257" s="762"/>
      <c r="F257" s="762"/>
      <c r="G257" s="763"/>
      <c r="H257" s="961" t="s">
        <v>1583</v>
      </c>
      <c r="I257" s="961"/>
      <c r="J257" s="961"/>
      <c r="K257" s="961"/>
      <c r="L257" s="808" t="s">
        <v>983</v>
      </c>
      <c r="M257" s="767"/>
      <c r="N257" s="774"/>
      <c r="O257" s="775" t="s">
        <v>984</v>
      </c>
      <c r="P257" s="962"/>
      <c r="Q257" s="963"/>
      <c r="R257" s="767"/>
      <c r="S257" s="768"/>
    </row>
    <row r="258" spans="1:19" s="1114" customFormat="1" ht="19.5" customHeight="1" hidden="1">
      <c r="A258" s="899"/>
      <c r="B258" s="790" t="s">
        <v>1585</v>
      </c>
      <c r="C258" s="790"/>
      <c r="D258" s="790"/>
      <c r="E258" s="790"/>
      <c r="F258" s="790"/>
      <c r="G258" s="800"/>
      <c r="H258" s="789"/>
      <c r="I258" s="789"/>
      <c r="J258" s="789"/>
      <c r="K258" s="789"/>
      <c r="L258" s="955"/>
      <c r="M258" s="903"/>
      <c r="N258" s="907"/>
      <c r="O258" s="1112"/>
      <c r="P258" s="1113">
        <v>1500000</v>
      </c>
      <c r="Q258" s="1113"/>
      <c r="R258" s="924"/>
      <c r="S258" s="948">
        <v>1500000</v>
      </c>
    </row>
    <row r="259" spans="1:19" s="1114" customFormat="1" ht="19.5" customHeight="1" hidden="1">
      <c r="A259" s="899"/>
      <c r="B259" s="790" t="s">
        <v>1586</v>
      </c>
      <c r="C259" s="790"/>
      <c r="D259" s="790"/>
      <c r="E259" s="790"/>
      <c r="F259" s="790"/>
      <c r="G259" s="800"/>
      <c r="H259" s="789"/>
      <c r="I259" s="789"/>
      <c r="J259" s="789"/>
      <c r="K259" s="789"/>
      <c r="L259" s="955"/>
      <c r="M259" s="903"/>
      <c r="N259" s="907"/>
      <c r="O259" s="1112"/>
      <c r="P259" s="1113">
        <v>2000000</v>
      </c>
      <c r="Q259" s="1113"/>
      <c r="R259" s="924"/>
      <c r="S259" s="948">
        <v>2000000</v>
      </c>
    </row>
    <row r="260" spans="1:19" s="1114" customFormat="1" ht="19.5" customHeight="1" hidden="1">
      <c r="A260" s="899"/>
      <c r="B260" s="790" t="s">
        <v>1527</v>
      </c>
      <c r="C260" s="790"/>
      <c r="D260" s="790"/>
      <c r="E260" s="790"/>
      <c r="F260" s="790"/>
      <c r="G260" s="800"/>
      <c r="H260" s="789"/>
      <c r="I260" s="789"/>
      <c r="J260" s="789"/>
      <c r="K260" s="789"/>
      <c r="L260" s="955"/>
      <c r="M260" s="903"/>
      <c r="N260" s="907"/>
      <c r="O260" s="1112"/>
      <c r="P260" s="1113">
        <v>800000</v>
      </c>
      <c r="Q260" s="1113"/>
      <c r="R260" s="924"/>
      <c r="S260" s="948">
        <v>800000</v>
      </c>
    </row>
    <row r="261" spans="1:19" s="1114" customFormat="1" ht="19.5" customHeight="1" hidden="1">
      <c r="A261" s="899"/>
      <c r="B261" s="952" t="s">
        <v>1587</v>
      </c>
      <c r="C261" s="790"/>
      <c r="D261" s="790"/>
      <c r="E261" s="790"/>
      <c r="F261" s="790"/>
      <c r="G261" s="800"/>
      <c r="H261" s="789"/>
      <c r="I261" s="789"/>
      <c r="J261" s="789"/>
      <c r="K261" s="789"/>
      <c r="L261" s="955"/>
      <c r="M261" s="903"/>
      <c r="N261" s="907"/>
      <c r="O261" s="1112"/>
      <c r="P261" s="1113">
        <v>220700</v>
      </c>
      <c r="Q261" s="1113"/>
      <c r="R261" s="1115" t="s">
        <v>1588</v>
      </c>
      <c r="S261" s="948">
        <v>220700</v>
      </c>
    </row>
    <row r="262" spans="1:19" s="1114" customFormat="1" ht="19.5" customHeight="1" hidden="1">
      <c r="A262" s="899"/>
      <c r="B262" s="790" t="s">
        <v>1589</v>
      </c>
      <c r="C262" s="790"/>
      <c r="D262" s="790"/>
      <c r="E262" s="790"/>
      <c r="F262" s="790"/>
      <c r="G262" s="800"/>
      <c r="H262" s="789"/>
      <c r="I262" s="789"/>
      <c r="J262" s="789"/>
      <c r="K262" s="789"/>
      <c r="L262" s="955"/>
      <c r="M262" s="903"/>
      <c r="N262" s="907"/>
      <c r="O262" s="1112"/>
      <c r="P262" s="1113">
        <v>30000</v>
      </c>
      <c r="Q262" s="1113"/>
      <c r="R262" s="1115" t="s">
        <v>1590</v>
      </c>
      <c r="S262" s="948">
        <v>30000</v>
      </c>
    </row>
    <row r="263" spans="1:19" s="1114" customFormat="1" ht="19.5" customHeight="1" hidden="1">
      <c r="A263" s="899"/>
      <c r="B263" s="790" t="s">
        <v>1591</v>
      </c>
      <c r="C263" s="790"/>
      <c r="D263" s="790"/>
      <c r="E263" s="790"/>
      <c r="F263" s="790"/>
      <c r="G263" s="800"/>
      <c r="H263" s="789"/>
      <c r="I263" s="789"/>
      <c r="J263" s="789"/>
      <c r="K263" s="789"/>
      <c r="L263" s="955"/>
      <c r="M263" s="903"/>
      <c r="N263" s="907"/>
      <c r="O263" s="1112"/>
      <c r="P263" s="1113">
        <v>30000</v>
      </c>
      <c r="Q263" s="1113"/>
      <c r="R263" s="1115" t="s">
        <v>1592</v>
      </c>
      <c r="S263" s="948">
        <v>30000</v>
      </c>
    </row>
    <row r="264" spans="1:19" s="1114" customFormat="1" ht="19.5" customHeight="1" hidden="1">
      <c r="A264" s="899"/>
      <c r="B264" s="790" t="s">
        <v>1593</v>
      </c>
      <c r="C264" s="790"/>
      <c r="D264" s="790"/>
      <c r="E264" s="790"/>
      <c r="F264" s="790"/>
      <c r="G264" s="800"/>
      <c r="H264" s="789"/>
      <c r="I264" s="789"/>
      <c r="J264" s="789"/>
      <c r="K264" s="789"/>
      <c r="L264" s="955"/>
      <c r="M264" s="903"/>
      <c r="N264" s="907"/>
      <c r="O264" s="1112"/>
      <c r="P264" s="1113">
        <v>70000</v>
      </c>
      <c r="Q264" s="1113"/>
      <c r="R264" s="1115" t="s">
        <v>1594</v>
      </c>
      <c r="S264" s="948">
        <v>70000</v>
      </c>
    </row>
    <row r="265" spans="1:19" s="1114" customFormat="1" ht="19.5" customHeight="1" hidden="1">
      <c r="A265" s="899"/>
      <c r="B265" s="790" t="s">
        <v>1595</v>
      </c>
      <c r="C265" s="790"/>
      <c r="D265" s="790"/>
      <c r="E265" s="790"/>
      <c r="F265" s="790"/>
      <c r="G265" s="800"/>
      <c r="H265" s="789"/>
      <c r="I265" s="789"/>
      <c r="J265" s="789"/>
      <c r="K265" s="789"/>
      <c r="L265" s="955"/>
      <c r="M265" s="903"/>
      <c r="N265" s="907"/>
      <c r="O265" s="1112"/>
      <c r="P265" s="1113">
        <v>30000</v>
      </c>
      <c r="Q265" s="1113"/>
      <c r="R265" s="1115" t="s">
        <v>1596</v>
      </c>
      <c r="S265" s="948">
        <v>30000</v>
      </c>
    </row>
    <row r="266" spans="1:19" s="1114" customFormat="1" ht="19.5" customHeight="1" hidden="1">
      <c r="A266" s="899"/>
      <c r="B266" s="790" t="s">
        <v>1597</v>
      </c>
      <c r="C266" s="790"/>
      <c r="D266" s="790"/>
      <c r="E266" s="790"/>
      <c r="F266" s="790"/>
      <c r="G266" s="800"/>
      <c r="H266" s="789"/>
      <c r="I266" s="789"/>
      <c r="J266" s="789"/>
      <c r="K266" s="789"/>
      <c r="L266" s="955"/>
      <c r="M266" s="903"/>
      <c r="N266" s="907"/>
      <c r="O266" s="1112"/>
      <c r="P266" s="1113">
        <v>5000</v>
      </c>
      <c r="Q266" s="1113"/>
      <c r="R266" s="1115" t="s">
        <v>1598</v>
      </c>
      <c r="S266" s="948">
        <v>5000</v>
      </c>
    </row>
    <row r="267" spans="1:19" s="1114" customFormat="1" ht="12.75" customHeight="1">
      <c r="A267" s="1116"/>
      <c r="B267" s="790"/>
      <c r="C267" s="790"/>
      <c r="D267" s="790"/>
      <c r="E267" s="790"/>
      <c r="F267" s="790"/>
      <c r="G267" s="800"/>
      <c r="H267" s="789"/>
      <c r="I267" s="789"/>
      <c r="J267" s="789"/>
      <c r="K267" s="789"/>
      <c r="L267" s="955"/>
      <c r="M267" s="903"/>
      <c r="N267" s="907"/>
      <c r="O267" s="1112"/>
      <c r="P267" s="1113"/>
      <c r="Q267" s="1113"/>
      <c r="R267" s="1115"/>
      <c r="S267" s="948"/>
    </row>
    <row r="268" spans="1:19" s="1114" customFormat="1" ht="19.5" customHeight="1">
      <c r="A268" s="761" t="s">
        <v>1051</v>
      </c>
      <c r="B268" s="790"/>
      <c r="C268" s="790"/>
      <c r="D268" s="790"/>
      <c r="E268" s="790"/>
      <c r="F268" s="790"/>
      <c r="G268" s="800"/>
      <c r="H268" s="789"/>
      <c r="I268" s="789"/>
      <c r="J268" s="789"/>
      <c r="K268" s="789"/>
      <c r="L268" s="955"/>
      <c r="M268" s="903"/>
      <c r="N268" s="907"/>
      <c r="O268" s="1112"/>
      <c r="P268" s="1117">
        <f>SUM(P269)</f>
        <v>355300</v>
      </c>
      <c r="Q268" s="1113"/>
      <c r="R268" s="1115"/>
      <c r="S268" s="948"/>
    </row>
    <row r="269" spans="1:19" s="1114" customFormat="1" ht="19.5" customHeight="1">
      <c r="A269" s="761" t="s">
        <v>1599</v>
      </c>
      <c r="B269" s="790"/>
      <c r="C269" s="790"/>
      <c r="D269" s="790"/>
      <c r="E269" s="790"/>
      <c r="F269" s="790"/>
      <c r="G269" s="800"/>
      <c r="H269" s="789"/>
      <c r="I269" s="789"/>
      <c r="J269" s="789"/>
      <c r="K269" s="789"/>
      <c r="L269" s="955"/>
      <c r="M269" s="903"/>
      <c r="N269" s="907"/>
      <c r="O269" s="1112"/>
      <c r="P269" s="1117">
        <f>SUM(P270)</f>
        <v>355300</v>
      </c>
      <c r="Q269" s="1113"/>
      <c r="R269" s="1115"/>
      <c r="S269" s="948"/>
    </row>
    <row r="270" spans="1:19" s="717" customFormat="1" ht="19.5" customHeight="1">
      <c r="A270" s="761" t="s">
        <v>1600</v>
      </c>
      <c r="B270" s="776"/>
      <c r="C270" s="776"/>
      <c r="D270" s="776"/>
      <c r="E270" s="776"/>
      <c r="F270" s="776"/>
      <c r="G270" s="778"/>
      <c r="H270" s="961" t="s">
        <v>375</v>
      </c>
      <c r="I270" s="961"/>
      <c r="J270" s="961"/>
      <c r="K270" s="961"/>
      <c r="L270" s="773"/>
      <c r="M270" s="767"/>
      <c r="N270" s="774"/>
      <c r="O270" s="1094"/>
      <c r="P270" s="1117">
        <f>SUM(P272:P284)</f>
        <v>355300</v>
      </c>
      <c r="Q270" s="1118"/>
      <c r="R270" s="1119"/>
      <c r="S270" s="1026"/>
    </row>
    <row r="271" spans="1:19" s="861" customFormat="1" ht="20.25" customHeight="1">
      <c r="A271" s="990"/>
      <c r="B271" s="802" t="s">
        <v>1538</v>
      </c>
      <c r="C271" s="991"/>
      <c r="D271" s="815"/>
      <c r="E271" s="815"/>
      <c r="F271" s="1120"/>
      <c r="G271" s="991"/>
      <c r="H271" s="804" t="s">
        <v>878</v>
      </c>
      <c r="I271" s="804"/>
      <c r="J271" s="804"/>
      <c r="K271" s="804"/>
      <c r="L271" s="835"/>
      <c r="M271" s="1069"/>
      <c r="N271" s="1070"/>
      <c r="O271" s="1069"/>
      <c r="P271" s="1121"/>
      <c r="Q271" s="1018"/>
      <c r="R271" s="1018"/>
      <c r="S271" s="1071"/>
    </row>
    <row r="272" spans="1:19" s="849" customFormat="1" ht="18.75" customHeight="1">
      <c r="A272" s="998"/>
      <c r="B272" s="802"/>
      <c r="C272" s="802" t="s">
        <v>1601</v>
      </c>
      <c r="D272" s="986"/>
      <c r="E272" s="999"/>
      <c r="F272" s="986"/>
      <c r="G272" s="802"/>
      <c r="H272" s="804"/>
      <c r="I272" s="804"/>
      <c r="J272" s="804"/>
      <c r="K272" s="804"/>
      <c r="L272" s="835"/>
      <c r="M272" s="1069"/>
      <c r="N272" s="1001"/>
      <c r="O272" s="1122"/>
      <c r="P272" s="1071">
        <v>49742</v>
      </c>
      <c r="Q272" s="1003"/>
      <c r="R272" s="831" t="s">
        <v>1431</v>
      </c>
      <c r="S272" s="1071">
        <v>150000</v>
      </c>
    </row>
    <row r="273" spans="1:19" s="861" customFormat="1" ht="18" customHeight="1">
      <c r="A273" s="998"/>
      <c r="B273" s="999" t="s">
        <v>1546</v>
      </c>
      <c r="C273" s="802"/>
      <c r="D273" s="986"/>
      <c r="E273" s="999"/>
      <c r="F273" s="986"/>
      <c r="G273" s="802"/>
      <c r="H273" s="804" t="s">
        <v>878</v>
      </c>
      <c r="I273" s="804"/>
      <c r="J273" s="804"/>
      <c r="K273" s="804"/>
      <c r="L273" s="835"/>
      <c r="M273" s="1069"/>
      <c r="N273" s="1070"/>
      <c r="O273" s="1123"/>
      <c r="P273" s="1071"/>
      <c r="Q273" s="1018"/>
      <c r="R273" s="862"/>
      <c r="S273" s="1071"/>
    </row>
    <row r="274" spans="1:19" s="849" customFormat="1" ht="18.75" customHeight="1">
      <c r="A274" s="990"/>
      <c r="B274" s="802"/>
      <c r="C274" s="802" t="s">
        <v>1602</v>
      </c>
      <c r="D274" s="999"/>
      <c r="E274" s="999"/>
      <c r="F274" s="999"/>
      <c r="G274" s="802"/>
      <c r="H274" s="804"/>
      <c r="I274" s="804"/>
      <c r="J274" s="804"/>
      <c r="K274" s="804"/>
      <c r="L274" s="835"/>
      <c r="M274" s="1069"/>
      <c r="N274" s="1070"/>
      <c r="O274" s="1123"/>
      <c r="P274" s="1071">
        <v>49742</v>
      </c>
      <c r="Q274" s="1003"/>
      <c r="R274" s="831" t="s">
        <v>1603</v>
      </c>
      <c r="S274" s="1071">
        <v>75000</v>
      </c>
    </row>
    <row r="275" spans="1:19" s="861" customFormat="1" ht="18" customHeight="1">
      <c r="A275" s="998"/>
      <c r="B275" s="999" t="s">
        <v>1553</v>
      </c>
      <c r="C275" s="802"/>
      <c r="D275" s="986"/>
      <c r="E275" s="999"/>
      <c r="F275" s="986"/>
      <c r="G275" s="802"/>
      <c r="H275" s="804" t="s">
        <v>878</v>
      </c>
      <c r="I275" s="804"/>
      <c r="J275" s="804"/>
      <c r="K275" s="804"/>
      <c r="L275" s="835"/>
      <c r="M275" s="1069"/>
      <c r="N275" s="1070"/>
      <c r="O275" s="1123"/>
      <c r="P275" s="1071"/>
      <c r="Q275" s="1018"/>
      <c r="R275" s="862"/>
      <c r="S275" s="1071"/>
    </row>
    <row r="276" spans="1:19" s="849" customFormat="1" ht="18" customHeight="1">
      <c r="A276" s="998"/>
      <c r="B276" s="802"/>
      <c r="C276" s="802" t="s">
        <v>1604</v>
      </c>
      <c r="D276" s="999"/>
      <c r="E276" s="999"/>
      <c r="F276" s="999"/>
      <c r="G276" s="802"/>
      <c r="H276" s="804"/>
      <c r="I276" s="804"/>
      <c r="J276" s="804"/>
      <c r="K276" s="804"/>
      <c r="L276" s="835"/>
      <c r="M276" s="1069"/>
      <c r="N276" s="1070"/>
      <c r="O276" s="1123"/>
      <c r="P276" s="1071">
        <v>49742</v>
      </c>
      <c r="Q276" s="1003"/>
      <c r="R276" s="831" t="s">
        <v>1605</v>
      </c>
      <c r="S276" s="1071">
        <v>75000</v>
      </c>
    </row>
    <row r="277" spans="1:19" s="849" customFormat="1" ht="18" customHeight="1">
      <c r="A277" s="998"/>
      <c r="B277" s="802"/>
      <c r="C277" s="802"/>
      <c r="D277" s="999"/>
      <c r="E277" s="999"/>
      <c r="F277" s="999"/>
      <c r="G277" s="802"/>
      <c r="H277" s="804"/>
      <c r="I277" s="804"/>
      <c r="J277" s="804"/>
      <c r="K277" s="804"/>
      <c r="L277" s="835"/>
      <c r="M277" s="1069"/>
      <c r="N277" s="1070"/>
      <c r="O277" s="1123"/>
      <c r="P277" s="1121"/>
      <c r="Q277" s="1003"/>
      <c r="R277" s="831"/>
      <c r="S277" s="1071"/>
    </row>
    <row r="278" spans="1:19" s="861" customFormat="1" ht="18" customHeight="1">
      <c r="A278" s="998"/>
      <c r="B278" s="999" t="s">
        <v>1556</v>
      </c>
      <c r="C278" s="802"/>
      <c r="D278" s="986"/>
      <c r="E278" s="999"/>
      <c r="F278" s="986"/>
      <c r="G278" s="802"/>
      <c r="H278" s="804" t="s">
        <v>878</v>
      </c>
      <c r="I278" s="804"/>
      <c r="J278" s="804"/>
      <c r="K278" s="804"/>
      <c r="L278" s="835"/>
      <c r="M278" s="1069"/>
      <c r="N278" s="1070"/>
      <c r="O278" s="1123"/>
      <c r="P278" s="1121"/>
      <c r="Q278" s="1018"/>
      <c r="R278" s="831"/>
      <c r="S278" s="1071"/>
    </row>
    <row r="279" spans="1:19" s="849" customFormat="1" ht="18" customHeight="1">
      <c r="A279" s="998"/>
      <c r="B279" s="802"/>
      <c r="C279" s="802" t="s">
        <v>1606</v>
      </c>
      <c r="D279" s="999"/>
      <c r="E279" s="999"/>
      <c r="F279" s="999"/>
      <c r="G279" s="802"/>
      <c r="H279" s="804"/>
      <c r="I279" s="804"/>
      <c r="J279" s="804"/>
      <c r="K279" s="804"/>
      <c r="L279" s="835"/>
      <c r="M279" s="1069"/>
      <c r="N279" s="1070"/>
      <c r="O279" s="1123"/>
      <c r="P279" s="1071">
        <v>49742</v>
      </c>
      <c r="Q279" s="1003"/>
      <c r="R279" s="831" t="s">
        <v>1558</v>
      </c>
      <c r="S279" s="1071">
        <v>75000</v>
      </c>
    </row>
    <row r="280" spans="1:19" s="849" customFormat="1" ht="18" customHeight="1">
      <c r="A280" s="998"/>
      <c r="B280" s="802"/>
      <c r="C280" s="802" t="s">
        <v>1607</v>
      </c>
      <c r="D280" s="999"/>
      <c r="E280" s="999"/>
      <c r="F280" s="999"/>
      <c r="G280" s="802"/>
      <c r="H280" s="804"/>
      <c r="I280" s="804"/>
      <c r="J280" s="804"/>
      <c r="K280" s="804"/>
      <c r="L280" s="835"/>
      <c r="M280" s="1069"/>
      <c r="N280" s="1070"/>
      <c r="O280" s="1123"/>
      <c r="P280" s="1071"/>
      <c r="Q280" s="1003"/>
      <c r="R280" s="831"/>
      <c r="S280" s="1071"/>
    </row>
    <row r="281" spans="1:19" s="861" customFormat="1" ht="18" customHeight="1">
      <c r="A281" s="990"/>
      <c r="B281" s="999" t="s">
        <v>1562</v>
      </c>
      <c r="C281" s="991"/>
      <c r="D281" s="1011"/>
      <c r="E281" s="1010"/>
      <c r="F281" s="1011"/>
      <c r="G281" s="991"/>
      <c r="H281" s="804" t="s">
        <v>880</v>
      </c>
      <c r="I281" s="804"/>
      <c r="J281" s="804"/>
      <c r="K281" s="804"/>
      <c r="L281" s="835"/>
      <c r="M281" s="1069"/>
      <c r="N281" s="1070"/>
      <c r="O281" s="1123"/>
      <c r="P281" s="1071"/>
      <c r="Q281" s="1018"/>
      <c r="R281" s="1124" t="s">
        <v>99</v>
      </c>
      <c r="S281" s="1071"/>
    </row>
    <row r="282" spans="1:19" s="849" customFormat="1" ht="18" customHeight="1">
      <c r="A282" s="998"/>
      <c r="B282" s="802"/>
      <c r="C282" s="802" t="s">
        <v>1608</v>
      </c>
      <c r="D282" s="1053"/>
      <c r="E282" s="1053"/>
      <c r="F282" s="1053"/>
      <c r="G282" s="1035"/>
      <c r="H282" s="804"/>
      <c r="I282" s="804"/>
      <c r="J282" s="804"/>
      <c r="K282" s="804"/>
      <c r="L282" s="1021"/>
      <c r="M282" s="1091"/>
      <c r="N282" s="1092"/>
      <c r="O282" s="1024"/>
      <c r="P282" s="781">
        <v>106590</v>
      </c>
      <c r="Q282" s="1003"/>
      <c r="R282" s="831"/>
      <c r="S282" s="781"/>
    </row>
    <row r="283" spans="1:19" s="849" customFormat="1" ht="18" customHeight="1">
      <c r="A283" s="998"/>
      <c r="B283" s="802" t="s">
        <v>1609</v>
      </c>
      <c r="C283" s="802"/>
      <c r="D283" s="1053"/>
      <c r="E283" s="1053"/>
      <c r="F283" s="1053"/>
      <c r="G283" s="1035"/>
      <c r="H283" s="804"/>
      <c r="I283" s="804"/>
      <c r="J283" s="804"/>
      <c r="K283" s="804"/>
      <c r="L283" s="1021"/>
      <c r="M283" s="1091"/>
      <c r="N283" s="1092"/>
      <c r="O283" s="1024"/>
      <c r="P283" s="781"/>
      <c r="Q283" s="1003"/>
      <c r="R283" s="831" t="s">
        <v>1610</v>
      </c>
      <c r="S283" s="781"/>
    </row>
    <row r="284" spans="1:19" s="849" customFormat="1" ht="20.25" customHeight="1">
      <c r="A284" s="998"/>
      <c r="B284" s="802"/>
      <c r="C284" s="802" t="s">
        <v>1611</v>
      </c>
      <c r="D284" s="1053"/>
      <c r="E284" s="1053"/>
      <c r="F284" s="1053"/>
      <c r="G284" s="1035"/>
      <c r="H284" s="804"/>
      <c r="I284" s="804"/>
      <c r="J284" s="804"/>
      <c r="K284" s="804"/>
      <c r="L284" s="773"/>
      <c r="M284" s="974"/>
      <c r="N284" s="1072"/>
      <c r="O284" s="775"/>
      <c r="P284" s="784">
        <v>49742</v>
      </c>
      <c r="Q284" s="1003"/>
      <c r="R284" s="831"/>
      <c r="S284" s="784">
        <v>60000</v>
      </c>
    </row>
    <row r="285" spans="1:19" s="849" customFormat="1" ht="13.5" customHeight="1">
      <c r="A285" s="998"/>
      <c r="B285" s="802"/>
      <c r="C285" s="802"/>
      <c r="D285" s="1053"/>
      <c r="E285" s="1053"/>
      <c r="F285" s="1053"/>
      <c r="G285" s="1035"/>
      <c r="H285" s="804"/>
      <c r="I285" s="804"/>
      <c r="J285" s="804"/>
      <c r="K285" s="804"/>
      <c r="L285" s="773"/>
      <c r="M285" s="974"/>
      <c r="N285" s="1072"/>
      <c r="O285" s="775"/>
      <c r="P285" s="964"/>
      <c r="Q285" s="998"/>
      <c r="R285" s="831" t="s">
        <v>97</v>
      </c>
      <c r="S285" s="784"/>
    </row>
    <row r="286" spans="1:19" s="717" customFormat="1" ht="19.5" customHeight="1">
      <c r="A286" s="761" t="s">
        <v>1050</v>
      </c>
      <c r="B286" s="762"/>
      <c r="C286" s="762"/>
      <c r="D286" s="762"/>
      <c r="E286" s="762"/>
      <c r="F286" s="762"/>
      <c r="G286" s="763"/>
      <c r="H286" s="961" t="s">
        <v>878</v>
      </c>
      <c r="I286" s="961"/>
      <c r="J286" s="961"/>
      <c r="K286" s="961"/>
      <c r="L286" s="773"/>
      <c r="M286" s="767"/>
      <c r="N286" s="774"/>
      <c r="O286" s="775"/>
      <c r="P286" s="962">
        <f>SUM(P287+P289)</f>
        <v>2500000</v>
      </c>
      <c r="Q286" s="962"/>
      <c r="R286" s="831"/>
      <c r="S286" s="768">
        <f>SUM(S287)</f>
        <v>0</v>
      </c>
    </row>
    <row r="287" spans="1:19" s="717" customFormat="1" ht="19.5" customHeight="1">
      <c r="A287" s="761" t="s">
        <v>1612</v>
      </c>
      <c r="B287" s="776"/>
      <c r="C287" s="776"/>
      <c r="D287" s="776"/>
      <c r="E287" s="776"/>
      <c r="F287" s="776"/>
      <c r="G287" s="778"/>
      <c r="H287" s="961"/>
      <c r="I287" s="961"/>
      <c r="J287" s="961"/>
      <c r="K287" s="961"/>
      <c r="L287" s="808" t="s">
        <v>983</v>
      </c>
      <c r="M287" s="767"/>
      <c r="N287" s="774"/>
      <c r="O287" s="775" t="s">
        <v>984</v>
      </c>
      <c r="P287" s="962">
        <f>SUM(P288)</f>
        <v>1500000</v>
      </c>
      <c r="Q287" s="962"/>
      <c r="R287" s="767"/>
      <c r="S287" s="768">
        <f>SUM(S288)</f>
        <v>0</v>
      </c>
    </row>
    <row r="288" spans="1:19" s="717" customFormat="1" ht="19.5" customHeight="1">
      <c r="A288" s="761" t="s">
        <v>1613</v>
      </c>
      <c r="B288" s="776"/>
      <c r="C288" s="776"/>
      <c r="D288" s="776"/>
      <c r="E288" s="776"/>
      <c r="F288" s="776"/>
      <c r="G288" s="778"/>
      <c r="H288" s="779"/>
      <c r="I288" s="779"/>
      <c r="J288" s="779"/>
      <c r="K288" s="779"/>
      <c r="L288" s="1126"/>
      <c r="M288" s="780"/>
      <c r="N288" s="975"/>
      <c r="O288" s="1127"/>
      <c r="P288" s="964">
        <v>1500000</v>
      </c>
      <c r="Q288" s="964"/>
      <c r="R288" s="767"/>
      <c r="S288" s="784"/>
    </row>
    <row r="289" spans="1:19" s="717" customFormat="1" ht="19.5" customHeight="1">
      <c r="A289" s="761" t="s">
        <v>1614</v>
      </c>
      <c r="B289" s="776"/>
      <c r="C289" s="776"/>
      <c r="D289" s="776"/>
      <c r="E289" s="776"/>
      <c r="F289" s="776"/>
      <c r="G289" s="778"/>
      <c r="H289" s="779"/>
      <c r="I289" s="779"/>
      <c r="J289" s="779"/>
      <c r="K289" s="779"/>
      <c r="L289" s="808" t="s">
        <v>983</v>
      </c>
      <c r="M289" s="767"/>
      <c r="N289" s="774"/>
      <c r="O289" s="775" t="s">
        <v>984</v>
      </c>
      <c r="P289" s="962">
        <v>1000000</v>
      </c>
      <c r="Q289" s="964"/>
      <c r="R289" s="767"/>
      <c r="S289" s="784"/>
    </row>
    <row r="290" spans="1:19" s="717" customFormat="1" ht="13.5" customHeight="1">
      <c r="A290" s="1128"/>
      <c r="B290" s="776"/>
      <c r="C290" s="776"/>
      <c r="D290" s="776"/>
      <c r="E290" s="776"/>
      <c r="F290" s="776"/>
      <c r="G290" s="778"/>
      <c r="H290" s="779"/>
      <c r="I290" s="779"/>
      <c r="J290" s="779"/>
      <c r="K290" s="779"/>
      <c r="L290" s="1126"/>
      <c r="M290" s="780"/>
      <c r="N290" s="975"/>
      <c r="O290" s="1127"/>
      <c r="P290" s="962"/>
      <c r="Q290" s="964"/>
      <c r="R290" s="767"/>
      <c r="S290" s="784"/>
    </row>
    <row r="291" spans="1:19" s="717" customFormat="1" ht="19.5" customHeight="1">
      <c r="A291" s="761" t="s">
        <v>1615</v>
      </c>
      <c r="B291" s="776"/>
      <c r="C291" s="776"/>
      <c r="D291" s="776"/>
      <c r="E291" s="776"/>
      <c r="F291" s="776"/>
      <c r="G291" s="778"/>
      <c r="H291" s="961" t="s">
        <v>878</v>
      </c>
      <c r="I291" s="961"/>
      <c r="J291" s="961"/>
      <c r="K291" s="961"/>
      <c r="L291" s="1126"/>
      <c r="M291" s="780"/>
      <c r="N291" s="975"/>
      <c r="O291" s="1127"/>
      <c r="P291" s="962">
        <f>SUM(P292)</f>
        <v>527800</v>
      </c>
      <c r="Q291" s="964"/>
      <c r="R291" s="767"/>
      <c r="S291" s="784"/>
    </row>
    <row r="292" spans="1:19" s="717" customFormat="1" ht="19.5" customHeight="1">
      <c r="A292" s="761" t="s">
        <v>1616</v>
      </c>
      <c r="B292" s="776"/>
      <c r="C292" s="776"/>
      <c r="D292" s="776"/>
      <c r="E292" s="776"/>
      <c r="F292" s="776"/>
      <c r="G292" s="778"/>
      <c r="H292" s="779"/>
      <c r="I292" s="779"/>
      <c r="J292" s="779"/>
      <c r="K292" s="779"/>
      <c r="L292" s="1126"/>
      <c r="M292" s="780"/>
      <c r="N292" s="975"/>
      <c r="O292" s="1127"/>
      <c r="P292" s="962">
        <f>SUM(P293)</f>
        <v>527800</v>
      </c>
      <c r="Q292" s="964"/>
      <c r="R292" s="767"/>
      <c r="S292" s="784"/>
    </row>
    <row r="293" spans="1:43" s="761" customFormat="1" ht="19.5" customHeight="1">
      <c r="A293" s="761" t="s">
        <v>1617</v>
      </c>
      <c r="H293" s="961" t="s">
        <v>1618</v>
      </c>
      <c r="I293" s="961"/>
      <c r="J293" s="961"/>
      <c r="K293" s="961"/>
      <c r="L293" s="808" t="s">
        <v>983</v>
      </c>
      <c r="M293" s="767"/>
      <c r="N293" s="774"/>
      <c r="O293" s="775" t="s">
        <v>984</v>
      </c>
      <c r="P293" s="962">
        <v>527800</v>
      </c>
      <c r="R293" s="767"/>
      <c r="U293" s="753"/>
      <c r="V293" s="754"/>
      <c r="W293" s="754"/>
      <c r="X293" s="754"/>
      <c r="Y293" s="754"/>
      <c r="Z293" s="754"/>
      <c r="AA293" s="754"/>
      <c r="AB293" s="754"/>
      <c r="AC293" s="754"/>
      <c r="AD293" s="754"/>
      <c r="AE293" s="754"/>
      <c r="AF293" s="754"/>
      <c r="AG293" s="754"/>
      <c r="AH293" s="754"/>
      <c r="AI293" s="754"/>
      <c r="AJ293" s="754"/>
      <c r="AK293" s="754"/>
      <c r="AL293" s="754"/>
      <c r="AM293" s="754"/>
      <c r="AN293" s="754"/>
      <c r="AO293" s="754"/>
      <c r="AP293" s="754"/>
      <c r="AQ293" s="754"/>
    </row>
    <row r="294" spans="1:19" s="717" customFormat="1" ht="15" customHeight="1">
      <c r="A294" s="1129"/>
      <c r="B294" s="776"/>
      <c r="C294" s="776"/>
      <c r="D294" s="776"/>
      <c r="E294" s="776"/>
      <c r="F294" s="776"/>
      <c r="G294" s="778"/>
      <c r="H294" s="779"/>
      <c r="I294" s="779"/>
      <c r="J294" s="779"/>
      <c r="K294" s="779"/>
      <c r="L294" s="1126"/>
      <c r="M294" s="780"/>
      <c r="N294" s="975"/>
      <c r="O294" s="1127"/>
      <c r="P294" s="962"/>
      <c r="Q294" s="964"/>
      <c r="R294" s="767"/>
      <c r="S294" s="784"/>
    </row>
    <row r="295" spans="1:19" s="717" customFormat="1" ht="19.5" customHeight="1">
      <c r="A295" s="761" t="s">
        <v>447</v>
      </c>
      <c r="B295" s="762"/>
      <c r="C295" s="762"/>
      <c r="D295" s="762"/>
      <c r="E295" s="762"/>
      <c r="F295" s="762"/>
      <c r="G295" s="763"/>
      <c r="H295" s="961"/>
      <c r="I295" s="961"/>
      <c r="J295" s="961"/>
      <c r="K295" s="961"/>
      <c r="L295" s="762"/>
      <c r="M295" s="767"/>
      <c r="N295" s="762"/>
      <c r="O295" s="761"/>
      <c r="P295" s="962"/>
      <c r="Q295" s="963"/>
      <c r="R295" s="767"/>
      <c r="S295" s="768"/>
    </row>
    <row r="296" spans="1:19" s="717" customFormat="1" ht="19.5" customHeight="1">
      <c r="A296" s="761" t="s">
        <v>448</v>
      </c>
      <c r="B296" s="762"/>
      <c r="C296" s="762"/>
      <c r="D296" s="762"/>
      <c r="E296" s="762"/>
      <c r="F296" s="762"/>
      <c r="G296" s="763"/>
      <c r="H296" s="961"/>
      <c r="I296" s="961"/>
      <c r="J296" s="961"/>
      <c r="K296" s="961"/>
      <c r="L296" s="762"/>
      <c r="M296" s="767"/>
      <c r="N296" s="762"/>
      <c r="O296" s="761"/>
      <c r="P296" s="962"/>
      <c r="Q296" s="963"/>
      <c r="R296" s="767"/>
      <c r="S296" s="768"/>
    </row>
    <row r="297" spans="1:19" s="717" customFormat="1" ht="19.5" customHeight="1">
      <c r="A297" s="761" t="s">
        <v>595</v>
      </c>
      <c r="B297" s="762"/>
      <c r="C297" s="762"/>
      <c r="D297" s="762"/>
      <c r="E297" s="762"/>
      <c r="F297" s="762"/>
      <c r="G297" s="763"/>
      <c r="H297" s="961"/>
      <c r="I297" s="961"/>
      <c r="J297" s="961"/>
      <c r="K297" s="961"/>
      <c r="L297" s="762"/>
      <c r="M297" s="767"/>
      <c r="N297" s="762"/>
      <c r="O297" s="761"/>
      <c r="P297" s="962"/>
      <c r="Q297" s="963"/>
      <c r="R297" s="767"/>
      <c r="S297" s="768"/>
    </row>
    <row r="298" spans="1:19" s="717" customFormat="1" ht="19.5" customHeight="1">
      <c r="A298" s="761" t="s">
        <v>596</v>
      </c>
      <c r="B298" s="762"/>
      <c r="C298" s="762"/>
      <c r="D298" s="762"/>
      <c r="E298" s="762"/>
      <c r="F298" s="762"/>
      <c r="G298" s="763"/>
      <c r="H298" s="961" t="s">
        <v>375</v>
      </c>
      <c r="I298" s="961"/>
      <c r="J298" s="961"/>
      <c r="K298" s="961"/>
      <c r="L298" s="808" t="s">
        <v>983</v>
      </c>
      <c r="M298" s="974"/>
      <c r="N298" s="1072"/>
      <c r="O298" s="775" t="s">
        <v>984</v>
      </c>
      <c r="P298" s="962"/>
      <c r="Q298" s="963"/>
      <c r="R298" s="767"/>
      <c r="S298" s="768"/>
    </row>
    <row r="299" spans="1:19" s="717" customFormat="1" ht="19.5" customHeight="1" hidden="1">
      <c r="A299" s="805"/>
      <c r="B299" s="776" t="s">
        <v>1619</v>
      </c>
      <c r="C299" s="762"/>
      <c r="D299" s="825"/>
      <c r="E299" s="825"/>
      <c r="F299" s="825"/>
      <c r="G299" s="826"/>
      <c r="H299" s="845"/>
      <c r="I299" s="845"/>
      <c r="J299" s="845"/>
      <c r="K299" s="845"/>
      <c r="L299" s="808"/>
      <c r="M299" s="809"/>
      <c r="N299" s="810"/>
      <c r="O299" s="1130"/>
      <c r="P299" s="784">
        <v>125000</v>
      </c>
      <c r="Q299" s="1131"/>
      <c r="R299" s="1132" t="s">
        <v>1473</v>
      </c>
      <c r="S299" s="784">
        <v>125000</v>
      </c>
    </row>
    <row r="300" spans="1:19" s="717" customFormat="1" ht="19.5" customHeight="1" hidden="1">
      <c r="A300" s="805"/>
      <c r="B300" s="776" t="s">
        <v>1620</v>
      </c>
      <c r="C300" s="762"/>
      <c r="D300" s="825"/>
      <c r="E300" s="825"/>
      <c r="F300" s="825"/>
      <c r="G300" s="826"/>
      <c r="H300" s="845"/>
      <c r="I300" s="845"/>
      <c r="J300" s="845"/>
      <c r="K300" s="845"/>
      <c r="L300" s="808"/>
      <c r="M300" s="809"/>
      <c r="N300" s="810"/>
      <c r="O300" s="1130"/>
      <c r="P300" s="784">
        <v>50000</v>
      </c>
      <c r="Q300" s="1133"/>
      <c r="R300" s="1132" t="s">
        <v>1473</v>
      </c>
      <c r="S300" s="784">
        <v>50000</v>
      </c>
    </row>
    <row r="301" spans="1:19" s="717" customFormat="1" ht="19.5" customHeight="1" hidden="1">
      <c r="A301" s="805"/>
      <c r="B301" s="1053" t="s">
        <v>1621</v>
      </c>
      <c r="C301" s="825"/>
      <c r="D301" s="825"/>
      <c r="E301" s="825"/>
      <c r="F301" s="825"/>
      <c r="G301" s="826"/>
      <c r="H301" s="845"/>
      <c r="I301" s="845"/>
      <c r="J301" s="845"/>
      <c r="K301" s="845"/>
      <c r="L301" s="808"/>
      <c r="M301" s="809"/>
      <c r="N301" s="1130"/>
      <c r="O301" s="1130"/>
      <c r="P301" s="784">
        <v>6000</v>
      </c>
      <c r="Q301" s="1133"/>
      <c r="R301" s="1134" t="s">
        <v>1622</v>
      </c>
      <c r="S301" s="784">
        <v>6000</v>
      </c>
    </row>
    <row r="302" spans="1:19" s="717" customFormat="1" ht="21" customHeight="1" hidden="1">
      <c r="A302" s="761"/>
      <c r="B302" s="1053" t="s">
        <v>1623</v>
      </c>
      <c r="C302" s="825"/>
      <c r="D302" s="762"/>
      <c r="E302" s="762"/>
      <c r="F302" s="762"/>
      <c r="G302" s="763"/>
      <c r="H302" s="779"/>
      <c r="I302" s="779"/>
      <c r="J302" s="779"/>
      <c r="K302" s="779"/>
      <c r="L302" s="762"/>
      <c r="M302" s="767"/>
      <c r="N302" s="762"/>
      <c r="O302" s="761"/>
      <c r="P302" s="784">
        <v>10000</v>
      </c>
      <c r="Q302" s="1133"/>
      <c r="R302" s="1119" t="s">
        <v>1624</v>
      </c>
      <c r="S302" s="784">
        <v>10000</v>
      </c>
    </row>
    <row r="303" spans="1:19" s="717" customFormat="1" ht="21" customHeight="1" hidden="1">
      <c r="A303" s="761"/>
      <c r="B303" s="999" t="s">
        <v>1625</v>
      </c>
      <c r="C303" s="762"/>
      <c r="D303" s="762"/>
      <c r="E303" s="762"/>
      <c r="F303" s="762"/>
      <c r="G303" s="763"/>
      <c r="H303" s="961"/>
      <c r="I303" s="961"/>
      <c r="J303" s="961"/>
      <c r="K303" s="961"/>
      <c r="L303" s="762"/>
      <c r="M303" s="767"/>
      <c r="N303" s="762"/>
      <c r="O303" s="761"/>
      <c r="P303" s="784">
        <v>10000</v>
      </c>
      <c r="Q303" s="963"/>
      <c r="R303" s="1119" t="s">
        <v>1626</v>
      </c>
      <c r="S303" s="784">
        <v>10000</v>
      </c>
    </row>
    <row r="304" spans="1:19" s="717" customFormat="1" ht="18.75" customHeight="1">
      <c r="A304" s="1135"/>
      <c r="B304" s="1136"/>
      <c r="C304" s="1137"/>
      <c r="D304" s="1137"/>
      <c r="E304" s="1137"/>
      <c r="F304" s="1137"/>
      <c r="G304" s="1138"/>
      <c r="H304" s="1179"/>
      <c r="I304" s="1179"/>
      <c r="J304" s="1179"/>
      <c r="K304" s="1179"/>
      <c r="L304" s="1137"/>
      <c r="M304" s="1139"/>
      <c r="N304" s="1137"/>
      <c r="O304" s="1135"/>
      <c r="P304" s="1140"/>
      <c r="Q304" s="1141"/>
      <c r="R304" s="1139"/>
      <c r="S304" s="768"/>
    </row>
  </sheetData>
  <sheetProtection/>
  <mergeCells count="11">
    <mergeCell ref="K2:K4"/>
    <mergeCell ref="A2:G2"/>
    <mergeCell ref="L2:O2"/>
    <mergeCell ref="A3:G3"/>
    <mergeCell ref="A4:G4"/>
    <mergeCell ref="C19:G19"/>
    <mergeCell ref="C20:G20"/>
    <mergeCell ref="H2:I2"/>
    <mergeCell ref="H3:H4"/>
    <mergeCell ref="I3:I4"/>
    <mergeCell ref="J2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4">
      <selection activeCell="A46" sqref="A46:IV55"/>
    </sheetView>
  </sheetViews>
  <sheetFormatPr defaultColWidth="9.140625" defaultRowHeight="21.75"/>
  <cols>
    <col min="1" max="1" width="2.57421875" style="2" customWidth="1"/>
    <col min="2" max="2" width="2.7109375" style="2" customWidth="1"/>
    <col min="3" max="3" width="35.28125" style="2" customWidth="1"/>
    <col min="4" max="4" width="9.140625" style="2" customWidth="1"/>
    <col min="5" max="5" width="10.421875" style="2" hidden="1" customWidth="1"/>
    <col min="6" max="12" width="10.8515625" style="2" hidden="1" customWidth="1"/>
    <col min="13" max="13" width="8.00390625" style="2" customWidth="1"/>
    <col min="14" max="14" width="7.8515625" style="2" customWidth="1"/>
    <col min="15" max="15" width="42.00390625" style="2" customWidth="1"/>
    <col min="16" max="16384" width="9.140625" style="2" customWidth="1"/>
  </cols>
  <sheetData>
    <row r="1" spans="1:13" ht="19.5" customHeight="1">
      <c r="A1" s="713" t="s">
        <v>1346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21" customHeight="1">
      <c r="A3" s="1" t="s">
        <v>398</v>
      </c>
    </row>
    <row r="4" s="1" customFormat="1" ht="21" customHeight="1"/>
    <row r="5" s="1" customFormat="1" ht="21" customHeight="1">
      <c r="C5" s="1" t="s">
        <v>1347</v>
      </c>
    </row>
    <row r="6" spans="1:14" s="206" customFormat="1" ht="20.25" customHeight="1">
      <c r="A6" s="42"/>
      <c r="B6" s="205"/>
      <c r="C6" s="44"/>
      <c r="D6" s="45"/>
      <c r="E6" s="45" t="s">
        <v>582</v>
      </c>
      <c r="F6" s="45" t="s">
        <v>582</v>
      </c>
      <c r="G6" s="45" t="s">
        <v>582</v>
      </c>
      <c r="H6" s="45" t="s">
        <v>582</v>
      </c>
      <c r="I6" s="45" t="s">
        <v>582</v>
      </c>
      <c r="J6" s="45" t="s">
        <v>582</v>
      </c>
      <c r="K6" s="45" t="s">
        <v>582</v>
      </c>
      <c r="L6" s="45" t="s">
        <v>582</v>
      </c>
      <c r="M6" s="714" t="s">
        <v>682</v>
      </c>
      <c r="N6" s="714" t="s">
        <v>1348</v>
      </c>
    </row>
    <row r="7" spans="1:14" s="206" customFormat="1" ht="19.5">
      <c r="A7" s="689" t="s">
        <v>398</v>
      </c>
      <c r="B7" s="689"/>
      <c r="C7" s="689"/>
      <c r="D7" s="47" t="s">
        <v>276</v>
      </c>
      <c r="E7" s="47" t="s">
        <v>584</v>
      </c>
      <c r="F7" s="47" t="s">
        <v>460</v>
      </c>
      <c r="G7" s="47" t="s">
        <v>389</v>
      </c>
      <c r="H7" s="47" t="s">
        <v>336</v>
      </c>
      <c r="I7" s="47" t="s">
        <v>640</v>
      </c>
      <c r="J7" s="47" t="s">
        <v>165</v>
      </c>
      <c r="K7" s="47" t="s">
        <v>108</v>
      </c>
      <c r="L7" s="47" t="s">
        <v>725</v>
      </c>
      <c r="M7" s="715"/>
      <c r="N7" s="715"/>
    </row>
    <row r="8" spans="1:14" s="206" customFormat="1" ht="21.75">
      <c r="A8" s="49"/>
      <c r="B8" s="207"/>
      <c r="C8" s="208"/>
      <c r="D8" s="209"/>
      <c r="E8" s="47" t="s">
        <v>681</v>
      </c>
      <c r="F8" s="47" t="s">
        <v>489</v>
      </c>
      <c r="G8" s="47" t="s">
        <v>489</v>
      </c>
      <c r="H8" s="47" t="s">
        <v>489</v>
      </c>
      <c r="I8" s="47" t="s">
        <v>489</v>
      </c>
      <c r="J8" s="47" t="s">
        <v>489</v>
      </c>
      <c r="K8" s="47" t="s">
        <v>489</v>
      </c>
      <c r="L8" s="47" t="s">
        <v>489</v>
      </c>
      <c r="M8" s="716"/>
      <c r="N8" s="716"/>
    </row>
    <row r="9" spans="1:14" s="58" customFormat="1" ht="18.75">
      <c r="A9" s="53" t="s">
        <v>347</v>
      </c>
      <c r="B9" s="54"/>
      <c r="C9" s="55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58" customFormat="1" ht="18.75">
      <c r="A10" s="59"/>
      <c r="B10" s="32" t="s">
        <v>531</v>
      </c>
      <c r="C10" s="31"/>
      <c r="D10" s="60" t="s">
        <v>275</v>
      </c>
      <c r="E10" s="61" t="s">
        <v>281</v>
      </c>
      <c r="F10" s="61" t="s">
        <v>623</v>
      </c>
      <c r="G10" s="62" t="s">
        <v>338</v>
      </c>
      <c r="H10" s="62" t="s">
        <v>340</v>
      </c>
      <c r="I10" s="62" t="s">
        <v>671</v>
      </c>
      <c r="J10" s="62" t="s">
        <v>541</v>
      </c>
      <c r="K10" s="62" t="s">
        <v>111</v>
      </c>
      <c r="L10" s="62" t="s">
        <v>729</v>
      </c>
      <c r="M10" s="62">
        <v>20</v>
      </c>
      <c r="N10" s="62"/>
    </row>
    <row r="11" spans="1:14" s="58" customFormat="1" ht="18.75">
      <c r="A11" s="59"/>
      <c r="B11" s="32" t="s">
        <v>44</v>
      </c>
      <c r="C11" s="31"/>
      <c r="D11" s="60" t="s">
        <v>275</v>
      </c>
      <c r="E11" s="62" t="s">
        <v>466</v>
      </c>
      <c r="F11" s="62" t="s">
        <v>282</v>
      </c>
      <c r="G11" s="62" t="s">
        <v>339</v>
      </c>
      <c r="H11" s="62" t="s">
        <v>341</v>
      </c>
      <c r="I11" s="62" t="s">
        <v>670</v>
      </c>
      <c r="J11" s="62" t="s">
        <v>540</v>
      </c>
      <c r="K11" s="62" t="s">
        <v>112</v>
      </c>
      <c r="L11" s="62" t="s">
        <v>738</v>
      </c>
      <c r="M11" s="62">
        <f>SUM(M13+M12)</f>
        <v>80</v>
      </c>
      <c r="N11" s="62"/>
    </row>
    <row r="12" spans="1:14" s="58" customFormat="1" ht="18.75">
      <c r="A12" s="59"/>
      <c r="B12" s="32"/>
      <c r="C12" s="31" t="s">
        <v>876</v>
      </c>
      <c r="D12" s="60"/>
      <c r="E12" s="62"/>
      <c r="F12" s="62"/>
      <c r="G12" s="62"/>
      <c r="H12" s="62"/>
      <c r="I12" s="62"/>
      <c r="J12" s="62"/>
      <c r="K12" s="62"/>
      <c r="L12" s="62" t="s">
        <v>458</v>
      </c>
      <c r="M12" s="62">
        <v>70</v>
      </c>
      <c r="N12" s="62"/>
    </row>
    <row r="13" spans="1:14" s="58" customFormat="1" ht="18.75">
      <c r="A13" s="59"/>
      <c r="B13" s="32"/>
      <c r="C13" s="31" t="s">
        <v>877</v>
      </c>
      <c r="D13" s="60"/>
      <c r="E13" s="62"/>
      <c r="F13" s="62"/>
      <c r="G13" s="62"/>
      <c r="H13" s="62"/>
      <c r="I13" s="62"/>
      <c r="J13" s="62"/>
      <c r="K13" s="62"/>
      <c r="L13" s="62" t="s">
        <v>458</v>
      </c>
      <c r="M13" s="62">
        <v>10</v>
      </c>
      <c r="N13" s="62"/>
    </row>
    <row r="14" spans="1:14" s="58" customFormat="1" ht="18.75">
      <c r="A14" s="59"/>
      <c r="B14" s="32" t="s">
        <v>532</v>
      </c>
      <c r="C14" s="31"/>
      <c r="D14" s="60" t="s">
        <v>275</v>
      </c>
      <c r="E14" s="61" t="s">
        <v>622</v>
      </c>
      <c r="F14" s="62" t="s">
        <v>602</v>
      </c>
      <c r="G14" s="65" t="s">
        <v>666</v>
      </c>
      <c r="H14" s="65" t="s">
        <v>403</v>
      </c>
      <c r="I14" s="65" t="s">
        <v>678</v>
      </c>
      <c r="J14" s="65" t="s">
        <v>544</v>
      </c>
      <c r="K14" s="65" t="s">
        <v>113</v>
      </c>
      <c r="L14" s="65" t="s">
        <v>739</v>
      </c>
      <c r="M14" s="65">
        <v>200</v>
      </c>
      <c r="N14" s="65"/>
    </row>
    <row r="15" spans="1:14" s="58" customFormat="1" ht="18.75">
      <c r="A15" s="59"/>
      <c r="B15" s="32" t="s">
        <v>522</v>
      </c>
      <c r="C15" s="31"/>
      <c r="D15" s="60"/>
      <c r="E15" s="61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58" customFormat="1" ht="18.75">
      <c r="A16" s="59"/>
      <c r="B16" s="32" t="s">
        <v>741</v>
      </c>
      <c r="C16" s="31"/>
      <c r="D16" s="60"/>
      <c r="E16" s="61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58" customFormat="1" ht="18.75">
      <c r="A17" s="79" t="s">
        <v>348</v>
      </c>
      <c r="B17" s="32"/>
      <c r="C17" s="31"/>
      <c r="D17" s="60"/>
      <c r="E17" s="61"/>
      <c r="F17" s="62"/>
      <c r="G17" s="62"/>
      <c r="H17" s="62"/>
      <c r="I17" s="62"/>
      <c r="J17" s="62"/>
      <c r="K17" s="62"/>
      <c r="L17" s="62"/>
      <c r="M17" s="62"/>
      <c r="N17" s="62"/>
    </row>
    <row r="18" spans="1:14" s="58" customFormat="1" ht="18.75" hidden="1">
      <c r="A18" s="59"/>
      <c r="B18" s="32" t="s">
        <v>392</v>
      </c>
      <c r="C18" s="31"/>
      <c r="D18" s="60" t="s">
        <v>683</v>
      </c>
      <c r="E18" s="62" t="s">
        <v>458</v>
      </c>
      <c r="F18" s="62" t="s">
        <v>458</v>
      </c>
      <c r="G18" s="62">
        <v>20</v>
      </c>
      <c r="H18" s="62"/>
      <c r="I18" s="62">
        <v>20</v>
      </c>
      <c r="J18" s="62"/>
      <c r="K18" s="62"/>
      <c r="L18" s="62">
        <v>20</v>
      </c>
      <c r="M18" s="62">
        <v>20</v>
      </c>
      <c r="N18" s="62">
        <v>20</v>
      </c>
    </row>
    <row r="19" spans="1:14" s="58" customFormat="1" ht="18.75" hidden="1">
      <c r="A19" s="59"/>
      <c r="B19" s="32" t="s">
        <v>529</v>
      </c>
      <c r="C19" s="31"/>
      <c r="D19" s="60"/>
      <c r="E19" s="61"/>
      <c r="F19" s="62"/>
      <c r="G19" s="62"/>
      <c r="H19" s="62"/>
      <c r="I19" s="62"/>
      <c r="J19" s="62"/>
      <c r="K19" s="62"/>
      <c r="L19" s="62"/>
      <c r="M19" s="62"/>
      <c r="N19" s="62"/>
    </row>
    <row r="20" spans="1:14" s="58" customFormat="1" ht="18.75">
      <c r="A20" s="59"/>
      <c r="B20" s="32" t="s">
        <v>521</v>
      </c>
      <c r="C20" s="31"/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58" customFormat="1" ht="18.75">
      <c r="A21" s="59"/>
      <c r="B21" s="32" t="s">
        <v>414</v>
      </c>
      <c r="C21" s="31"/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</row>
    <row r="22" spans="1:14" s="212" customFormat="1" ht="18.75">
      <c r="A22" s="79" t="s">
        <v>349</v>
      </c>
      <c r="B22" s="142"/>
      <c r="C22" s="143"/>
      <c r="D22" s="167"/>
      <c r="E22" s="210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s="78" customFormat="1" ht="18.75">
      <c r="A23" s="59"/>
      <c r="B23" s="32" t="s">
        <v>373</v>
      </c>
      <c r="C23" s="31"/>
      <c r="D23" s="213" t="s">
        <v>683</v>
      </c>
      <c r="E23" s="62" t="s">
        <v>458</v>
      </c>
      <c r="F23" s="62" t="s">
        <v>458</v>
      </c>
      <c r="G23" s="62" t="s">
        <v>53</v>
      </c>
      <c r="H23" s="62" t="s">
        <v>53</v>
      </c>
      <c r="I23" s="62" t="s">
        <v>53</v>
      </c>
      <c r="J23" s="62" t="s">
        <v>53</v>
      </c>
      <c r="K23" s="62" t="s">
        <v>53</v>
      </c>
      <c r="L23" s="62" t="s">
        <v>53</v>
      </c>
      <c r="M23" s="62" t="s">
        <v>54</v>
      </c>
      <c r="N23" s="62"/>
    </row>
    <row r="24" spans="1:14" s="58" customFormat="1" ht="18.75">
      <c r="A24" s="79" t="s">
        <v>350</v>
      </c>
      <c r="B24" s="32"/>
      <c r="C24" s="31"/>
      <c r="D24" s="60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8" customFormat="1" ht="18.75">
      <c r="A25" s="59"/>
      <c r="B25" s="32" t="s">
        <v>574</v>
      </c>
      <c r="C25" s="31"/>
      <c r="D25" s="60" t="s">
        <v>683</v>
      </c>
      <c r="E25" s="61" t="s">
        <v>393</v>
      </c>
      <c r="F25" s="61" t="s">
        <v>40</v>
      </c>
      <c r="G25" s="62" t="s">
        <v>490</v>
      </c>
      <c r="H25" s="62" t="s">
        <v>491</v>
      </c>
      <c r="I25" s="62" t="s">
        <v>492</v>
      </c>
      <c r="J25" s="62" t="s">
        <v>183</v>
      </c>
      <c r="K25" s="62" t="s">
        <v>740</v>
      </c>
      <c r="L25" s="62" t="s">
        <v>836</v>
      </c>
      <c r="M25" s="62" t="s">
        <v>238</v>
      </c>
      <c r="N25" s="62"/>
    </row>
    <row r="26" spans="1:14" s="8" customFormat="1" ht="18.75">
      <c r="A26" s="59"/>
      <c r="B26" s="32" t="s">
        <v>575</v>
      </c>
      <c r="C26" s="31"/>
      <c r="D26" s="60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s="8" customFormat="1" ht="21" customHeight="1">
      <c r="A27" s="59"/>
      <c r="B27" s="32" t="s">
        <v>606</v>
      </c>
      <c r="C27" s="31"/>
      <c r="D27" s="60" t="s">
        <v>683</v>
      </c>
      <c r="E27" s="61" t="s">
        <v>394</v>
      </c>
      <c r="F27" s="61" t="s">
        <v>41</v>
      </c>
      <c r="G27" s="62" t="s">
        <v>77</v>
      </c>
      <c r="H27" s="62" t="s">
        <v>515</v>
      </c>
      <c r="I27" s="62" t="s">
        <v>441</v>
      </c>
      <c r="J27" s="62" t="s">
        <v>182</v>
      </c>
      <c r="K27" s="62" t="s">
        <v>190</v>
      </c>
      <c r="L27" s="62" t="s">
        <v>837</v>
      </c>
      <c r="M27" s="62">
        <v>5</v>
      </c>
      <c r="N27" s="62"/>
    </row>
    <row r="28" spans="1:14" s="8" customFormat="1" ht="22.5" customHeight="1">
      <c r="A28" s="59"/>
      <c r="B28" s="32" t="s">
        <v>575</v>
      </c>
      <c r="C28" s="31"/>
      <c r="D28" s="60"/>
      <c r="E28" s="97"/>
      <c r="F28" s="61"/>
      <c r="G28" s="62"/>
      <c r="H28" s="62"/>
      <c r="I28" s="62"/>
      <c r="J28" s="62"/>
      <c r="K28" s="62"/>
      <c r="L28" s="62"/>
      <c r="M28" s="62"/>
      <c r="N28" s="62"/>
    </row>
    <row r="29" spans="1:15" s="58" customFormat="1" ht="18.75">
      <c r="A29" s="79"/>
      <c r="B29" s="32" t="s">
        <v>249</v>
      </c>
      <c r="C29" s="31"/>
      <c r="D29" s="60" t="s">
        <v>610</v>
      </c>
      <c r="E29" s="62" t="s">
        <v>458</v>
      </c>
      <c r="F29" s="62" t="s">
        <v>396</v>
      </c>
      <c r="G29" s="65" t="s">
        <v>517</v>
      </c>
      <c r="H29" s="65" t="s">
        <v>156</v>
      </c>
      <c r="I29" s="65" t="s">
        <v>494</v>
      </c>
      <c r="J29" s="66" t="s">
        <v>184</v>
      </c>
      <c r="K29" s="66" t="s">
        <v>251</v>
      </c>
      <c r="L29" s="66" t="s">
        <v>831</v>
      </c>
      <c r="M29" s="66">
        <f>SUM(2162000*3)</f>
        <v>6486000</v>
      </c>
      <c r="N29" s="66"/>
      <c r="O29" s="219"/>
    </row>
    <row r="30" spans="1:14" s="58" customFormat="1" ht="18.75">
      <c r="A30" s="79"/>
      <c r="B30" s="32" t="s">
        <v>248</v>
      </c>
      <c r="C30" s="31"/>
      <c r="D30" s="60"/>
      <c r="E30" s="62"/>
      <c r="F30" s="61" t="s">
        <v>397</v>
      </c>
      <c r="G30" s="214" t="s">
        <v>164</v>
      </c>
      <c r="H30" s="214" t="s">
        <v>157</v>
      </c>
      <c r="I30" s="214" t="s">
        <v>186</v>
      </c>
      <c r="J30" s="214" t="s">
        <v>185</v>
      </c>
      <c r="K30" s="214" t="s">
        <v>252</v>
      </c>
      <c r="L30" s="214" t="s">
        <v>829</v>
      </c>
      <c r="M30" s="65"/>
      <c r="N30" s="65"/>
    </row>
    <row r="31" spans="1:14" s="78" customFormat="1" ht="18.75">
      <c r="A31" s="95"/>
      <c r="B31" s="83" t="s">
        <v>527</v>
      </c>
      <c r="C31" s="31"/>
      <c r="D31" s="60" t="s">
        <v>683</v>
      </c>
      <c r="E31" s="62" t="s">
        <v>458</v>
      </c>
      <c r="F31" s="62" t="s">
        <v>458</v>
      </c>
      <c r="G31" s="61" t="s">
        <v>319</v>
      </c>
      <c r="H31" s="61" t="s">
        <v>158</v>
      </c>
      <c r="I31" s="61" t="s">
        <v>495</v>
      </c>
      <c r="J31" s="61" t="s">
        <v>187</v>
      </c>
      <c r="K31" s="61" t="s">
        <v>253</v>
      </c>
      <c r="L31" s="61" t="s">
        <v>830</v>
      </c>
      <c r="M31" s="62"/>
      <c r="N31" s="62"/>
    </row>
    <row r="32" spans="1:14" s="78" customFormat="1" ht="18.75">
      <c r="A32" s="94"/>
      <c r="B32" s="68" t="s">
        <v>528</v>
      </c>
      <c r="C32" s="55"/>
      <c r="D32" s="215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s="78" customFormat="1" ht="20.25" customHeight="1">
      <c r="A33" s="105"/>
      <c r="B33" s="106"/>
      <c r="C33" s="107"/>
      <c r="D33" s="241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s="78" customFormat="1" ht="18.75">
      <c r="A34" s="68"/>
      <c r="B34" s="68"/>
      <c r="C34" s="68"/>
      <c r="D34" s="216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45" ht="16.5" customHeight="1"/>
    <row r="46" ht="19.5" customHeight="1">
      <c r="A46" s="1"/>
    </row>
    <row r="47" ht="14.25" customHeight="1"/>
    <row r="48" ht="19.5" customHeight="1">
      <c r="C48" s="5"/>
    </row>
    <row r="49" ht="14.25" customHeight="1"/>
    <row r="50" ht="19.5" customHeight="1">
      <c r="A50" s="1"/>
    </row>
    <row r="51" ht="13.5" customHeight="1"/>
    <row r="52" ht="19.5" customHeight="1"/>
    <row r="53" ht="19.5" customHeight="1"/>
    <row r="54" ht="19.5" customHeight="1"/>
    <row r="55" ht="19.5" customHeight="1"/>
    <row r="80" ht="19.5" customHeight="1" hidden="1">
      <c r="B80" s="2" t="s">
        <v>347</v>
      </c>
    </row>
    <row r="81" ht="19.5" customHeight="1" hidden="1">
      <c r="C81" s="2" t="s">
        <v>493</v>
      </c>
    </row>
    <row r="82" ht="19.5" customHeight="1" hidden="1">
      <c r="C82" s="2" t="s">
        <v>703</v>
      </c>
    </row>
    <row r="83" ht="19.5" customHeight="1" hidden="1">
      <c r="C83" s="2" t="s">
        <v>704</v>
      </c>
    </row>
    <row r="84" ht="19.5" customHeight="1" hidden="1"/>
    <row r="85" ht="19.5" customHeight="1" hidden="1"/>
    <row r="86" ht="19.5" customHeight="1" hidden="1"/>
    <row r="87" ht="19.5" customHeight="1" hidden="1">
      <c r="B87" s="2" t="s">
        <v>348</v>
      </c>
    </row>
    <row r="88" ht="19.5" customHeight="1" hidden="1">
      <c r="C88" s="2" t="s">
        <v>705</v>
      </c>
    </row>
    <row r="89" ht="19.5" customHeight="1" hidden="1">
      <c r="C89" s="2" t="s">
        <v>706</v>
      </c>
    </row>
    <row r="90" ht="19.5" customHeight="1" hidden="1"/>
    <row r="91" ht="19.5" customHeight="1" hidden="1">
      <c r="B91" s="2" t="s">
        <v>349</v>
      </c>
    </row>
    <row r="92" ht="19.5" customHeight="1" hidden="1">
      <c r="C92" s="2" t="s">
        <v>707</v>
      </c>
    </row>
    <row r="93" ht="19.5" customHeight="1" hidden="1"/>
    <row r="94" ht="19.5" customHeight="1" hidden="1">
      <c r="B94" s="9" t="s">
        <v>350</v>
      </c>
    </row>
    <row r="95" s="218" customFormat="1" ht="19.5" customHeight="1" hidden="1">
      <c r="C95" s="218" t="s">
        <v>459</v>
      </c>
    </row>
    <row r="96" ht="21.75" hidden="1"/>
    <row r="97" ht="21.75" hidden="1"/>
  </sheetData>
  <sheetProtection/>
  <mergeCells count="3">
    <mergeCell ref="A7:C7"/>
    <mergeCell ref="M6:M8"/>
    <mergeCell ref="N6:N8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7"/>
  <sheetViews>
    <sheetView zoomScalePageLayoutView="0" workbookViewId="0" topLeftCell="A50">
      <selection activeCell="I84" sqref="I84"/>
    </sheetView>
  </sheetViews>
  <sheetFormatPr defaultColWidth="9.140625" defaultRowHeight="21.75"/>
  <cols>
    <col min="1" max="1" width="2.421875" style="2" customWidth="1"/>
    <col min="2" max="2" width="2.57421875" style="2" customWidth="1"/>
    <col min="3" max="3" width="2.00390625" style="2" customWidth="1"/>
    <col min="4" max="5" width="9.140625" style="2" customWidth="1"/>
    <col min="6" max="6" width="36.28125" style="2" customWidth="1"/>
    <col min="7" max="8" width="11.00390625" style="2" customWidth="1"/>
    <col min="9" max="9" width="44.140625" style="2" customWidth="1"/>
    <col min="10" max="10" width="29.8515625" style="2" customWidth="1"/>
    <col min="11" max="11" width="11.28125" style="2" hidden="1" customWidth="1"/>
    <col min="12" max="12" width="11.140625" style="2" hidden="1" customWidth="1"/>
    <col min="13" max="14" width="11.57421875" style="2" hidden="1" customWidth="1"/>
    <col min="15" max="15" width="0.42578125" style="2" hidden="1" customWidth="1"/>
    <col min="16" max="16" width="11.421875" style="2" hidden="1" customWidth="1"/>
    <col min="17" max="17" width="23.421875" style="2" hidden="1" customWidth="1"/>
    <col min="18" max="16384" width="9.140625" style="2" customWidth="1"/>
  </cols>
  <sheetData>
    <row r="1" spans="1:16" s="1" customFormat="1" ht="19.5" customHeight="1">
      <c r="A1" s="717" t="s">
        <v>1627</v>
      </c>
      <c r="O1" s="3"/>
      <c r="P1" s="3"/>
    </row>
    <row r="2" spans="1:17" s="1" customFormat="1" ht="19.5" customHeight="1">
      <c r="A2" s="117"/>
      <c r="B2" s="118"/>
      <c r="C2" s="118"/>
      <c r="D2" s="118"/>
      <c r="E2" s="118"/>
      <c r="F2" s="119"/>
      <c r="G2" s="725" t="s">
        <v>276</v>
      </c>
      <c r="H2" s="727"/>
      <c r="I2" s="1146" t="s">
        <v>1628</v>
      </c>
      <c r="J2" s="1146" t="s">
        <v>1629</v>
      </c>
      <c r="K2" s="692" t="s">
        <v>204</v>
      </c>
      <c r="L2" s="693"/>
      <c r="M2" s="693"/>
      <c r="N2" s="694"/>
      <c r="O2" s="120" t="s">
        <v>98</v>
      </c>
      <c r="P2" s="120"/>
      <c r="Q2" s="121"/>
    </row>
    <row r="3" spans="1:17" s="1" customFormat="1" ht="19.5" customHeight="1">
      <c r="A3" s="695" t="s">
        <v>351</v>
      </c>
      <c r="B3" s="696"/>
      <c r="C3" s="696"/>
      <c r="D3" s="696"/>
      <c r="E3" s="696"/>
      <c r="F3" s="697"/>
      <c r="G3" s="1146" t="s">
        <v>682</v>
      </c>
      <c r="H3" s="1146" t="s">
        <v>1348</v>
      </c>
      <c r="I3" s="1148"/>
      <c r="J3" s="1148"/>
      <c r="K3" s="122" t="s">
        <v>697</v>
      </c>
      <c r="L3" s="122" t="s">
        <v>698</v>
      </c>
      <c r="M3" s="122" t="s">
        <v>699</v>
      </c>
      <c r="N3" s="123" t="s">
        <v>700</v>
      </c>
      <c r="O3" s="124"/>
      <c r="P3" s="124" t="s">
        <v>98</v>
      </c>
      <c r="Q3" s="125" t="s">
        <v>100</v>
      </c>
    </row>
    <row r="4" spans="1:17" s="1" customFormat="1" ht="19.5" customHeight="1">
      <c r="A4" s="49"/>
      <c r="B4" s="50"/>
      <c r="C4" s="50"/>
      <c r="D4" s="50"/>
      <c r="E4" s="50"/>
      <c r="F4" s="126"/>
      <c r="G4" s="1147"/>
      <c r="H4" s="1147"/>
      <c r="I4" s="1147"/>
      <c r="J4" s="1147"/>
      <c r="K4" s="289" t="s">
        <v>979</v>
      </c>
      <c r="L4" s="289" t="s">
        <v>980</v>
      </c>
      <c r="M4" s="289" t="s">
        <v>981</v>
      </c>
      <c r="N4" s="289" t="s">
        <v>982</v>
      </c>
      <c r="O4" s="127"/>
      <c r="P4" s="128"/>
      <c r="Q4" s="129"/>
    </row>
    <row r="5" spans="1:17" s="1" customFormat="1" ht="19.5" customHeight="1">
      <c r="A5" s="130" t="s">
        <v>99</v>
      </c>
      <c r="B5" s="131"/>
      <c r="C5" s="131"/>
      <c r="D5" s="131"/>
      <c r="E5" s="131"/>
      <c r="F5" s="132"/>
      <c r="G5" s="1185"/>
      <c r="H5" s="1185"/>
      <c r="I5" s="1185"/>
      <c r="J5" s="1185"/>
      <c r="K5" s="1181"/>
      <c r="L5" s="133"/>
      <c r="M5" s="133"/>
      <c r="N5" s="133"/>
      <c r="O5" s="134" t="e">
        <f>SUM(O6,O53)</f>
        <v>#REF!</v>
      </c>
      <c r="P5" s="134">
        <f>SUM(P6,P53)</f>
        <v>4189200</v>
      </c>
      <c r="Q5" s="135"/>
    </row>
    <row r="6" spans="1:17" s="141" customFormat="1" ht="19.5" customHeight="1">
      <c r="A6" s="53" t="s">
        <v>649</v>
      </c>
      <c r="B6" s="54"/>
      <c r="C6" s="54"/>
      <c r="D6" s="54"/>
      <c r="E6" s="54"/>
      <c r="F6" s="136"/>
      <c r="G6" s="140"/>
      <c r="H6" s="140"/>
      <c r="I6" s="140"/>
      <c r="J6" s="140"/>
      <c r="K6" s="1182"/>
      <c r="L6" s="137"/>
      <c r="M6" s="137"/>
      <c r="N6" s="137"/>
      <c r="O6" s="138" t="e">
        <f>SUM(O7)</f>
        <v>#REF!</v>
      </c>
      <c r="P6" s="138">
        <f>SUM(P7)</f>
        <v>4068500</v>
      </c>
      <c r="Q6" s="140"/>
    </row>
    <row r="7" spans="1:17" s="141" customFormat="1" ht="19.5" customHeight="1">
      <c r="A7" s="79" t="s">
        <v>352</v>
      </c>
      <c r="B7" s="142"/>
      <c r="C7" s="142"/>
      <c r="D7" s="142"/>
      <c r="E7" s="142"/>
      <c r="F7" s="143"/>
      <c r="G7" s="100"/>
      <c r="H7" s="100"/>
      <c r="I7" s="100"/>
      <c r="J7" s="100"/>
      <c r="K7" s="1183"/>
      <c r="L7" s="144"/>
      <c r="M7" s="144"/>
      <c r="N7" s="144"/>
      <c r="O7" s="145" t="e">
        <f>SUM(O8)</f>
        <v>#REF!</v>
      </c>
      <c r="P7" s="145">
        <f>SUM(P8)</f>
        <v>4068500</v>
      </c>
      <c r="Q7" s="100"/>
    </row>
    <row r="8" spans="1:17" s="141" customFormat="1" ht="19.5" customHeight="1">
      <c r="A8" s="79" t="s">
        <v>198</v>
      </c>
      <c r="B8" s="142"/>
      <c r="C8" s="142"/>
      <c r="D8" s="142"/>
      <c r="E8" s="142"/>
      <c r="F8" s="143"/>
      <c r="G8" s="100"/>
      <c r="H8" s="100"/>
      <c r="I8" s="100"/>
      <c r="J8" s="100"/>
      <c r="K8" s="1183"/>
      <c r="L8" s="144"/>
      <c r="M8" s="144"/>
      <c r="N8" s="144"/>
      <c r="O8" s="146" t="e">
        <f>SUM(O9,O27,O36,#REF!)</f>
        <v>#REF!</v>
      </c>
      <c r="P8" s="146">
        <f>SUM(P9,P27,P36)</f>
        <v>4068500</v>
      </c>
      <c r="Q8" s="100"/>
    </row>
    <row r="9" spans="1:17" s="141" customFormat="1" ht="19.5" customHeight="1">
      <c r="A9" s="147" t="s">
        <v>28</v>
      </c>
      <c r="B9" s="148"/>
      <c r="C9" s="148"/>
      <c r="D9" s="148"/>
      <c r="E9" s="148"/>
      <c r="F9" s="149"/>
      <c r="G9" s="182"/>
      <c r="H9" s="182"/>
      <c r="I9" s="182"/>
      <c r="J9" s="182"/>
      <c r="K9" s="152" t="s">
        <v>983</v>
      </c>
      <c r="L9" s="100"/>
      <c r="M9" s="153"/>
      <c r="N9" s="154" t="s">
        <v>984</v>
      </c>
      <c r="O9" s="155">
        <f>SUM(O12:O14)</f>
        <v>45300</v>
      </c>
      <c r="P9" s="155">
        <f>SUM(P10,P15)</f>
        <v>3247500</v>
      </c>
      <c r="Q9" s="100"/>
    </row>
    <row r="10" spans="1:17" s="362" customFormat="1" ht="19.5" customHeight="1">
      <c r="A10" s="354"/>
      <c r="B10" s="355" t="s">
        <v>514</v>
      </c>
      <c r="C10" s="355"/>
      <c r="D10" s="355"/>
      <c r="E10" s="355"/>
      <c r="F10" s="356"/>
      <c r="G10" s="1186"/>
      <c r="H10" s="1186"/>
      <c r="I10" s="1186"/>
      <c r="J10" s="1186"/>
      <c r="K10" s="357"/>
      <c r="L10" s="358"/>
      <c r="M10" s="359"/>
      <c r="N10" s="360"/>
      <c r="O10" s="361"/>
      <c r="P10" s="361">
        <f>SUM(P11:P14)</f>
        <v>1166500</v>
      </c>
      <c r="Q10" s="358"/>
    </row>
    <row r="11" spans="1:17" s="320" customFormat="1" ht="19.5" customHeight="1" hidden="1">
      <c r="A11" s="339"/>
      <c r="B11" s="340" t="s">
        <v>18</v>
      </c>
      <c r="C11" s="340"/>
      <c r="D11" s="340"/>
      <c r="E11" s="340"/>
      <c r="F11" s="341"/>
      <c r="G11" s="1187"/>
      <c r="H11" s="1187"/>
      <c r="I11" s="1187"/>
      <c r="J11" s="1187"/>
      <c r="K11" s="342"/>
      <c r="L11" s="318"/>
      <c r="M11" s="343"/>
      <c r="N11" s="344"/>
      <c r="O11" s="345"/>
      <c r="P11" s="345">
        <v>985900</v>
      </c>
      <c r="Q11" s="318"/>
    </row>
    <row r="12" spans="1:17" s="320" customFormat="1" ht="19.5" customHeight="1" hidden="1">
      <c r="A12" s="339"/>
      <c r="B12" s="340" t="s">
        <v>357</v>
      </c>
      <c r="C12" s="340"/>
      <c r="D12" s="340"/>
      <c r="E12" s="340"/>
      <c r="F12" s="341"/>
      <c r="G12" s="333"/>
      <c r="H12" s="1188"/>
      <c r="I12" s="1188"/>
      <c r="J12" s="1188"/>
      <c r="K12" s="346"/>
      <c r="L12" s="347"/>
      <c r="M12" s="346"/>
      <c r="N12" s="348"/>
      <c r="O12" s="345"/>
      <c r="P12" s="345">
        <v>123600</v>
      </c>
      <c r="Q12" s="318"/>
    </row>
    <row r="13" spans="1:17" s="320" customFormat="1" ht="19.5" customHeight="1" hidden="1">
      <c r="A13" s="314"/>
      <c r="B13" s="315" t="s">
        <v>359</v>
      </c>
      <c r="C13" s="315"/>
      <c r="D13" s="315"/>
      <c r="E13" s="315"/>
      <c r="F13" s="316"/>
      <c r="G13" s="333" t="s">
        <v>205</v>
      </c>
      <c r="H13" s="333"/>
      <c r="I13" s="333"/>
      <c r="J13" s="333"/>
      <c r="K13" s="315"/>
      <c r="L13" s="318"/>
      <c r="M13" s="315"/>
      <c r="N13" s="318"/>
      <c r="O13" s="324">
        <v>20000</v>
      </c>
      <c r="P13" s="324">
        <v>12000</v>
      </c>
      <c r="Q13" s="318"/>
    </row>
    <row r="14" spans="1:17" s="320" customFormat="1" ht="19.5" customHeight="1" hidden="1">
      <c r="A14" s="314"/>
      <c r="B14" s="315" t="s">
        <v>454</v>
      </c>
      <c r="C14" s="315"/>
      <c r="D14" s="315"/>
      <c r="E14" s="315"/>
      <c r="F14" s="316"/>
      <c r="G14" s="333" t="s">
        <v>205</v>
      </c>
      <c r="H14" s="333"/>
      <c r="I14" s="333"/>
      <c r="J14" s="333"/>
      <c r="K14" s="315"/>
      <c r="L14" s="318"/>
      <c r="M14" s="315"/>
      <c r="N14" s="318"/>
      <c r="O14" s="324">
        <v>25300</v>
      </c>
      <c r="P14" s="324">
        <v>45000</v>
      </c>
      <c r="Q14" s="318"/>
    </row>
    <row r="15" spans="1:17" s="7" customFormat="1" ht="19.5" customHeight="1">
      <c r="A15" s="272"/>
      <c r="B15" s="113" t="s">
        <v>29</v>
      </c>
      <c r="C15" s="113"/>
      <c r="D15" s="113"/>
      <c r="E15" s="113"/>
      <c r="F15" s="114"/>
      <c r="G15" s="96" t="s">
        <v>205</v>
      </c>
      <c r="H15" s="1189"/>
      <c r="I15" s="1189"/>
      <c r="J15" s="1189"/>
      <c r="K15" s="273"/>
      <c r="L15" s="274"/>
      <c r="M15" s="273"/>
      <c r="N15" s="275"/>
      <c r="O15" s="222">
        <v>3050500</v>
      </c>
      <c r="P15" s="222">
        <v>2081000</v>
      </c>
      <c r="Q15" s="116"/>
    </row>
    <row r="16" spans="1:17" s="7" customFormat="1" ht="19.5" customHeight="1">
      <c r="A16" s="272"/>
      <c r="B16" s="113"/>
      <c r="C16" s="113" t="s">
        <v>381</v>
      </c>
      <c r="D16" s="113"/>
      <c r="E16" s="113"/>
      <c r="F16" s="114"/>
      <c r="G16" s="1190" t="s">
        <v>488</v>
      </c>
      <c r="H16" s="1190"/>
      <c r="I16" s="1190"/>
      <c r="J16" s="1190"/>
      <c r="K16" s="273"/>
      <c r="L16" s="274"/>
      <c r="M16" s="273"/>
      <c r="N16" s="275"/>
      <c r="O16" s="222"/>
      <c r="P16" s="222"/>
      <c r="Q16" s="116"/>
    </row>
    <row r="17" spans="1:17" s="7" customFormat="1" ht="19.5" customHeight="1">
      <c r="A17" s="272"/>
      <c r="B17" s="113"/>
      <c r="C17" s="113" t="s">
        <v>384</v>
      </c>
      <c r="D17" s="113"/>
      <c r="E17" s="113"/>
      <c r="F17" s="114"/>
      <c r="G17" s="1190" t="s">
        <v>557</v>
      </c>
      <c r="H17" s="1190"/>
      <c r="I17" s="1190"/>
      <c r="J17" s="1190"/>
      <c r="K17" s="273"/>
      <c r="L17" s="274"/>
      <c r="M17" s="273"/>
      <c r="N17" s="275"/>
      <c r="O17" s="222"/>
      <c r="P17" s="222"/>
      <c r="Q17" s="116"/>
    </row>
    <row r="18" spans="1:17" s="7" customFormat="1" ht="19.5" customHeight="1">
      <c r="A18" s="272"/>
      <c r="B18" s="113"/>
      <c r="C18" s="113" t="s">
        <v>387</v>
      </c>
      <c r="D18" s="113"/>
      <c r="E18" s="113"/>
      <c r="F18" s="114"/>
      <c r="G18" s="1190" t="s">
        <v>458</v>
      </c>
      <c r="H18" s="1190"/>
      <c r="I18" s="1190"/>
      <c r="J18" s="1190"/>
      <c r="K18" s="273"/>
      <c r="L18" s="274"/>
      <c r="M18" s="273"/>
      <c r="N18" s="275"/>
      <c r="O18" s="222"/>
      <c r="P18" s="222"/>
      <c r="Q18" s="116"/>
    </row>
    <row r="19" spans="1:17" s="7" customFormat="1" ht="19.5" customHeight="1">
      <c r="A19" s="272"/>
      <c r="B19" s="113"/>
      <c r="C19" s="113" t="s">
        <v>388</v>
      </c>
      <c r="D19" s="113"/>
      <c r="E19" s="113"/>
      <c r="F19" s="114"/>
      <c r="G19" s="1190"/>
      <c r="H19" s="1190"/>
      <c r="I19" s="1190"/>
      <c r="J19" s="1190"/>
      <c r="K19" s="273"/>
      <c r="L19" s="274"/>
      <c r="M19" s="273"/>
      <c r="N19" s="275"/>
      <c r="O19" s="222"/>
      <c r="P19" s="222"/>
      <c r="Q19" s="116"/>
    </row>
    <row r="20" spans="1:17" s="7" customFormat="1" ht="19.5" customHeight="1">
      <c r="A20" s="272"/>
      <c r="B20" s="113"/>
      <c r="C20" s="113" t="s">
        <v>558</v>
      </c>
      <c r="D20" s="113"/>
      <c r="E20" s="113"/>
      <c r="F20" s="114"/>
      <c r="G20" s="1190" t="s">
        <v>614</v>
      </c>
      <c r="H20" s="1190"/>
      <c r="I20" s="1190"/>
      <c r="J20" s="1190"/>
      <c r="K20" s="273"/>
      <c r="L20" s="274"/>
      <c r="M20" s="273"/>
      <c r="N20" s="275"/>
      <c r="O20" s="222"/>
      <c r="P20" s="222"/>
      <c r="Q20" s="116"/>
    </row>
    <row r="21" spans="1:17" s="7" customFormat="1" ht="19.5" customHeight="1">
      <c r="A21" s="272"/>
      <c r="B21" s="113"/>
      <c r="C21" s="113" t="s">
        <v>559</v>
      </c>
      <c r="D21" s="113"/>
      <c r="E21" s="113"/>
      <c r="F21" s="114"/>
      <c r="G21" s="1190" t="s">
        <v>372</v>
      </c>
      <c r="H21" s="1190"/>
      <c r="I21" s="1190"/>
      <c r="J21" s="1190"/>
      <c r="K21" s="273"/>
      <c r="L21" s="274"/>
      <c r="M21" s="273"/>
      <c r="N21" s="275"/>
      <c r="O21" s="222"/>
      <c r="P21" s="222"/>
      <c r="Q21" s="116"/>
    </row>
    <row r="22" spans="1:17" s="7" customFormat="1" ht="19.5" customHeight="1">
      <c r="A22" s="272"/>
      <c r="B22" s="113"/>
      <c r="C22" s="113" t="s">
        <v>382</v>
      </c>
      <c r="D22" s="113"/>
      <c r="E22" s="113"/>
      <c r="F22" s="114"/>
      <c r="G22" s="1190" t="s">
        <v>611</v>
      </c>
      <c r="H22" s="1190"/>
      <c r="I22" s="1190"/>
      <c r="J22" s="1190"/>
      <c r="K22" s="273"/>
      <c r="L22" s="274"/>
      <c r="M22" s="273"/>
      <c r="N22" s="275"/>
      <c r="O22" s="222"/>
      <c r="P22" s="222"/>
      <c r="Q22" s="116"/>
    </row>
    <row r="23" spans="1:17" s="7" customFormat="1" ht="19.5" customHeight="1">
      <c r="A23" s="272"/>
      <c r="B23" s="113"/>
      <c r="C23" s="113" t="s">
        <v>383</v>
      </c>
      <c r="D23" s="113"/>
      <c r="E23" s="113"/>
      <c r="F23" s="114"/>
      <c r="G23" s="1190" t="s">
        <v>372</v>
      </c>
      <c r="H23" s="1190"/>
      <c r="I23" s="1190"/>
      <c r="J23" s="1190"/>
      <c r="K23" s="273"/>
      <c r="L23" s="274"/>
      <c r="M23" s="273"/>
      <c r="N23" s="275"/>
      <c r="O23" s="222"/>
      <c r="P23" s="222"/>
      <c r="Q23" s="116"/>
    </row>
    <row r="24" spans="1:17" s="7" customFormat="1" ht="19.5" customHeight="1">
      <c r="A24" s="272"/>
      <c r="B24" s="113"/>
      <c r="C24" s="113" t="s">
        <v>385</v>
      </c>
      <c r="D24" s="113"/>
      <c r="E24" s="113"/>
      <c r="F24" s="114"/>
      <c r="G24" s="1190" t="s">
        <v>458</v>
      </c>
      <c r="H24" s="1190"/>
      <c r="I24" s="1190"/>
      <c r="J24" s="1190"/>
      <c r="K24" s="273"/>
      <c r="L24" s="274"/>
      <c r="M24" s="273"/>
      <c r="N24" s="275"/>
      <c r="O24" s="222"/>
      <c r="P24" s="222"/>
      <c r="Q24" s="116"/>
    </row>
    <row r="25" spans="1:17" s="7" customFormat="1" ht="19.5" customHeight="1">
      <c r="A25" s="272"/>
      <c r="B25" s="113"/>
      <c r="C25" s="113" t="s">
        <v>386</v>
      </c>
      <c r="D25" s="113"/>
      <c r="E25" s="113"/>
      <c r="F25" s="114"/>
      <c r="G25" s="1190" t="s">
        <v>458</v>
      </c>
      <c r="H25" s="1190"/>
      <c r="I25" s="1190"/>
      <c r="J25" s="1190"/>
      <c r="K25" s="273"/>
      <c r="L25" s="274"/>
      <c r="M25" s="273"/>
      <c r="N25" s="275"/>
      <c r="O25" s="222"/>
      <c r="P25" s="222"/>
      <c r="Q25" s="116"/>
    </row>
    <row r="26" spans="1:17" s="141" customFormat="1" ht="16.5" customHeight="1">
      <c r="A26" s="147"/>
      <c r="B26" s="148"/>
      <c r="C26" s="148"/>
      <c r="D26" s="148"/>
      <c r="E26" s="148"/>
      <c r="F26" s="149"/>
      <c r="G26" s="1190"/>
      <c r="H26" s="1190"/>
      <c r="I26" s="1190"/>
      <c r="J26" s="1190"/>
      <c r="K26" s="276"/>
      <c r="L26" s="277"/>
      <c r="M26" s="276"/>
      <c r="N26" s="278"/>
      <c r="O26" s="155"/>
      <c r="P26" s="155"/>
      <c r="Q26" s="100"/>
    </row>
    <row r="27" spans="1:17" s="141" customFormat="1" ht="19.5" customHeight="1" hidden="1">
      <c r="A27" s="147" t="s">
        <v>30</v>
      </c>
      <c r="B27" s="148"/>
      <c r="C27" s="148"/>
      <c r="D27" s="148"/>
      <c r="E27" s="148"/>
      <c r="F27" s="149"/>
      <c r="G27" s="1191"/>
      <c r="H27" s="1191"/>
      <c r="I27" s="1191"/>
      <c r="J27" s="1191"/>
      <c r="K27" s="152" t="s">
        <v>400</v>
      </c>
      <c r="L27" s="100"/>
      <c r="M27" s="153"/>
      <c r="N27" s="154" t="s">
        <v>401</v>
      </c>
      <c r="O27" s="155">
        <f>SUM(O29:O32)</f>
        <v>532900</v>
      </c>
      <c r="P27" s="155"/>
      <c r="Q27" s="100"/>
    </row>
    <row r="28" spans="1:17" s="8" customFormat="1" ht="19.5" customHeight="1" hidden="1">
      <c r="A28" s="220"/>
      <c r="B28" s="69" t="s">
        <v>514</v>
      </c>
      <c r="C28" s="69"/>
      <c r="D28" s="69"/>
      <c r="E28" s="69"/>
      <c r="F28" s="110"/>
      <c r="G28" s="1192"/>
      <c r="H28" s="1192"/>
      <c r="I28" s="1192"/>
      <c r="J28" s="1192"/>
      <c r="K28" s="266"/>
      <c r="L28" s="102"/>
      <c r="M28" s="267"/>
      <c r="N28" s="268"/>
      <c r="O28" s="221"/>
      <c r="P28" s="221"/>
      <c r="Q28" s="102"/>
    </row>
    <row r="29" spans="1:17" s="8" customFormat="1" ht="19.5" customHeight="1" hidden="1">
      <c r="A29" s="220"/>
      <c r="B29" s="69" t="s">
        <v>18</v>
      </c>
      <c r="C29" s="69"/>
      <c r="D29" s="69"/>
      <c r="E29" s="69"/>
      <c r="F29" s="110"/>
      <c r="G29" s="293" t="s">
        <v>205</v>
      </c>
      <c r="H29" s="1190"/>
      <c r="I29" s="1190"/>
      <c r="J29" s="1190"/>
      <c r="K29" s="269"/>
      <c r="L29" s="270"/>
      <c r="M29" s="269"/>
      <c r="N29" s="271"/>
      <c r="O29" s="221">
        <v>499400</v>
      </c>
      <c r="P29" s="221"/>
      <c r="Q29" s="102"/>
    </row>
    <row r="30" spans="1:17" s="8" customFormat="1" ht="19.5" customHeight="1" hidden="1">
      <c r="A30" s="220"/>
      <c r="B30" s="69" t="s">
        <v>357</v>
      </c>
      <c r="C30" s="69"/>
      <c r="D30" s="69"/>
      <c r="E30" s="69"/>
      <c r="F30" s="110"/>
      <c r="G30" s="293"/>
      <c r="H30" s="1190"/>
      <c r="I30" s="1190"/>
      <c r="J30" s="1190"/>
      <c r="K30" s="269"/>
      <c r="L30" s="270"/>
      <c r="M30" s="269"/>
      <c r="N30" s="271"/>
      <c r="O30" s="221"/>
      <c r="P30" s="221"/>
      <c r="Q30" s="102"/>
    </row>
    <row r="31" spans="1:17" s="8" customFormat="1" ht="19.5" customHeight="1" hidden="1">
      <c r="A31" s="59"/>
      <c r="B31" s="32" t="s">
        <v>206</v>
      </c>
      <c r="C31" s="32"/>
      <c r="D31" s="32"/>
      <c r="E31" s="32"/>
      <c r="F31" s="31"/>
      <c r="G31" s="293" t="s">
        <v>205</v>
      </c>
      <c r="H31" s="293"/>
      <c r="I31" s="293"/>
      <c r="J31" s="293"/>
      <c r="K31" s="32"/>
      <c r="L31" s="102"/>
      <c r="M31" s="32"/>
      <c r="N31" s="102"/>
      <c r="O31" s="156">
        <v>15000</v>
      </c>
      <c r="P31" s="156"/>
      <c r="Q31" s="102"/>
    </row>
    <row r="32" spans="1:17" s="8" customFormat="1" ht="19.5" customHeight="1" hidden="1">
      <c r="A32" s="59"/>
      <c r="B32" s="32" t="s">
        <v>454</v>
      </c>
      <c r="C32" s="32"/>
      <c r="D32" s="32"/>
      <c r="E32" s="32"/>
      <c r="F32" s="31"/>
      <c r="G32" s="293" t="s">
        <v>205</v>
      </c>
      <c r="H32" s="293"/>
      <c r="I32" s="293"/>
      <c r="J32" s="293"/>
      <c r="K32" s="32"/>
      <c r="L32" s="102"/>
      <c r="M32" s="32"/>
      <c r="N32" s="102"/>
      <c r="O32" s="156">
        <v>18500</v>
      </c>
      <c r="P32" s="156"/>
      <c r="Q32" s="102"/>
    </row>
    <row r="33" spans="1:17" s="7" customFormat="1" ht="19.5" customHeight="1" hidden="1">
      <c r="A33" s="272"/>
      <c r="B33" s="113" t="s">
        <v>29</v>
      </c>
      <c r="C33" s="113"/>
      <c r="D33" s="113"/>
      <c r="E33" s="113"/>
      <c r="F33" s="114"/>
      <c r="G33" s="293" t="s">
        <v>205</v>
      </c>
      <c r="H33" s="1190"/>
      <c r="I33" s="1190"/>
      <c r="J33" s="1190"/>
      <c r="K33" s="273"/>
      <c r="L33" s="274"/>
      <c r="M33" s="273"/>
      <c r="N33" s="275"/>
      <c r="O33" s="222">
        <v>999600</v>
      </c>
      <c r="P33" s="222"/>
      <c r="Q33" s="116"/>
    </row>
    <row r="34" spans="1:17" s="7" customFormat="1" ht="19.5" customHeight="1" hidden="1">
      <c r="A34" s="272"/>
      <c r="B34" s="113"/>
      <c r="C34" s="113" t="s">
        <v>381</v>
      </c>
      <c r="D34" s="113"/>
      <c r="E34" s="113"/>
      <c r="F34" s="114"/>
      <c r="G34" s="1190" t="s">
        <v>488</v>
      </c>
      <c r="H34" s="1190"/>
      <c r="I34" s="1190"/>
      <c r="J34" s="1190"/>
      <c r="K34" s="273"/>
      <c r="L34" s="274"/>
      <c r="M34" s="273"/>
      <c r="N34" s="275"/>
      <c r="O34" s="222"/>
      <c r="P34" s="222"/>
      <c r="Q34" s="116"/>
    </row>
    <row r="35" spans="1:17" s="7" customFormat="1" ht="15.75" customHeight="1" hidden="1">
      <c r="A35" s="272"/>
      <c r="B35" s="113"/>
      <c r="C35" s="113"/>
      <c r="D35" s="113"/>
      <c r="E35" s="113"/>
      <c r="F35" s="114"/>
      <c r="G35" s="1190"/>
      <c r="H35" s="1190"/>
      <c r="I35" s="1190"/>
      <c r="J35" s="1190"/>
      <c r="K35" s="273"/>
      <c r="L35" s="274"/>
      <c r="M35" s="273"/>
      <c r="N35" s="275"/>
      <c r="O35" s="222"/>
      <c r="P35" s="222"/>
      <c r="Q35" s="116"/>
    </row>
    <row r="36" spans="1:17" s="141" customFormat="1" ht="19.5" customHeight="1">
      <c r="A36" s="147" t="s">
        <v>922</v>
      </c>
      <c r="B36" s="148"/>
      <c r="C36" s="148"/>
      <c r="D36" s="148"/>
      <c r="E36" s="148"/>
      <c r="F36" s="149"/>
      <c r="G36" s="1191"/>
      <c r="H36" s="1191"/>
      <c r="I36" s="1191"/>
      <c r="J36" s="1191"/>
      <c r="K36" s="152" t="s">
        <v>983</v>
      </c>
      <c r="L36" s="100"/>
      <c r="M36" s="153"/>
      <c r="N36" s="154" t="s">
        <v>984</v>
      </c>
      <c r="O36" s="155" t="e">
        <f>SUM(#REF!)</f>
        <v>#REF!</v>
      </c>
      <c r="P36" s="155">
        <f>SUM(P38:P39)</f>
        <v>821000</v>
      </c>
      <c r="Q36" s="100"/>
    </row>
    <row r="37" spans="1:17" s="8" customFormat="1" ht="19.5" customHeight="1" hidden="1">
      <c r="A37" s="220"/>
      <c r="B37" s="69" t="s">
        <v>514</v>
      </c>
      <c r="C37" s="69"/>
      <c r="D37" s="69"/>
      <c r="E37" s="69"/>
      <c r="F37" s="110"/>
      <c r="G37" s="1192"/>
      <c r="H37" s="1192"/>
      <c r="I37" s="1192"/>
      <c r="J37" s="1192"/>
      <c r="K37" s="266"/>
      <c r="L37" s="102"/>
      <c r="M37" s="267"/>
      <c r="N37" s="268"/>
      <c r="O37" s="221"/>
      <c r="P37" s="221">
        <f>SUM(P38)</f>
        <v>126000</v>
      </c>
      <c r="Q37" s="102"/>
    </row>
    <row r="38" spans="1:17" s="8" customFormat="1" ht="19.5" customHeight="1">
      <c r="A38" s="220"/>
      <c r="B38" s="69" t="s">
        <v>104</v>
      </c>
      <c r="C38" s="69"/>
      <c r="D38" s="69"/>
      <c r="E38" s="69"/>
      <c r="F38" s="110"/>
      <c r="G38" s="293" t="s">
        <v>205</v>
      </c>
      <c r="H38" s="1190"/>
      <c r="I38" s="1190"/>
      <c r="J38" s="1190"/>
      <c r="K38" s="269"/>
      <c r="L38" s="270"/>
      <c r="M38" s="269"/>
      <c r="N38" s="271"/>
      <c r="O38" s="221">
        <v>499400</v>
      </c>
      <c r="P38" s="221">
        <v>126000</v>
      </c>
      <c r="Q38" s="102"/>
    </row>
    <row r="39" spans="1:17" s="7" customFormat="1" ht="19.5" customHeight="1">
      <c r="A39" s="272"/>
      <c r="B39" s="113" t="s">
        <v>29</v>
      </c>
      <c r="C39" s="113"/>
      <c r="D39" s="113"/>
      <c r="E39" s="113"/>
      <c r="F39" s="114"/>
      <c r="G39" s="293" t="s">
        <v>205</v>
      </c>
      <c r="H39" s="1190"/>
      <c r="I39" s="1190"/>
      <c r="J39" s="1190"/>
      <c r="K39" s="273"/>
      <c r="L39" s="274"/>
      <c r="M39" s="273"/>
      <c r="N39" s="275"/>
      <c r="O39" s="222">
        <v>3050500</v>
      </c>
      <c r="P39" s="222">
        <v>695000</v>
      </c>
      <c r="Q39" s="116"/>
    </row>
    <row r="40" spans="1:17" s="7" customFormat="1" ht="19.5" customHeight="1">
      <c r="A40" s="272"/>
      <c r="B40" s="113"/>
      <c r="C40" s="113" t="s">
        <v>123</v>
      </c>
      <c r="D40" s="113"/>
      <c r="E40" s="113"/>
      <c r="F40" s="114"/>
      <c r="G40" s="1190" t="s">
        <v>151</v>
      </c>
      <c r="H40" s="1190"/>
      <c r="I40" s="1190"/>
      <c r="J40" s="1190"/>
      <c r="K40" s="273"/>
      <c r="L40" s="274"/>
      <c r="M40" s="273"/>
      <c r="N40" s="275"/>
      <c r="O40" s="222"/>
      <c r="P40" s="222"/>
      <c r="Q40" s="116"/>
    </row>
    <row r="41" spans="1:17" s="7" customFormat="1" ht="19.5" customHeight="1">
      <c r="A41" s="272"/>
      <c r="B41" s="113"/>
      <c r="C41" s="113" t="s">
        <v>3</v>
      </c>
      <c r="D41" s="113"/>
      <c r="E41" s="113"/>
      <c r="F41" s="114"/>
      <c r="G41" s="1190"/>
      <c r="H41" s="1190"/>
      <c r="I41" s="1190"/>
      <c r="J41" s="1190"/>
      <c r="K41" s="273"/>
      <c r="L41" s="274"/>
      <c r="M41" s="273"/>
      <c r="N41" s="275"/>
      <c r="O41" s="222"/>
      <c r="P41" s="222"/>
      <c r="Q41" s="116"/>
    </row>
    <row r="42" spans="1:17" s="7" customFormat="1" ht="19.5" customHeight="1">
      <c r="A42" s="272"/>
      <c r="B42" s="113"/>
      <c r="C42" s="113" t="s">
        <v>4</v>
      </c>
      <c r="D42" s="113"/>
      <c r="E42" s="113"/>
      <c r="F42" s="114"/>
      <c r="G42" s="1190"/>
      <c r="H42" s="1190"/>
      <c r="I42" s="1190"/>
      <c r="J42" s="1190"/>
      <c r="K42" s="273"/>
      <c r="L42" s="274"/>
      <c r="M42" s="273"/>
      <c r="N42" s="275"/>
      <c r="O42" s="222"/>
      <c r="P42" s="222"/>
      <c r="Q42" s="116"/>
    </row>
    <row r="43" spans="1:17" s="7" customFormat="1" ht="19.5" customHeight="1">
      <c r="A43" s="272"/>
      <c r="B43" s="113"/>
      <c r="C43" s="113" t="s">
        <v>5</v>
      </c>
      <c r="D43" s="113"/>
      <c r="E43" s="113"/>
      <c r="F43" s="114"/>
      <c r="G43" s="1190"/>
      <c r="H43" s="1190"/>
      <c r="I43" s="1190"/>
      <c r="J43" s="1190"/>
      <c r="K43" s="273"/>
      <c r="L43" s="274"/>
      <c r="M43" s="273"/>
      <c r="N43" s="275"/>
      <c r="O43" s="222"/>
      <c r="P43" s="222"/>
      <c r="Q43" s="116"/>
    </row>
    <row r="44" spans="1:17" s="7" customFormat="1" ht="19.5" customHeight="1">
      <c r="A44" s="272"/>
      <c r="B44" s="113"/>
      <c r="C44" s="113" t="s">
        <v>6</v>
      </c>
      <c r="D44" s="113"/>
      <c r="E44" s="113"/>
      <c r="F44" s="114"/>
      <c r="G44" s="1190"/>
      <c r="H44" s="1190"/>
      <c r="I44" s="1190"/>
      <c r="J44" s="1190"/>
      <c r="K44" s="273"/>
      <c r="L44" s="274"/>
      <c r="M44" s="273"/>
      <c r="N44" s="275"/>
      <c r="O44" s="222"/>
      <c r="P44" s="222"/>
      <c r="Q44" s="116"/>
    </row>
    <row r="45" spans="1:17" s="7" customFormat="1" ht="19.5" customHeight="1">
      <c r="A45" s="272"/>
      <c r="B45" s="113"/>
      <c r="C45" s="113" t="s">
        <v>7</v>
      </c>
      <c r="D45" s="113"/>
      <c r="E45" s="113"/>
      <c r="F45" s="114"/>
      <c r="G45" s="1190"/>
      <c r="H45" s="1190"/>
      <c r="I45" s="1190"/>
      <c r="J45" s="1190"/>
      <c r="K45" s="273"/>
      <c r="L45" s="274"/>
      <c r="M45" s="273"/>
      <c r="N45" s="275"/>
      <c r="O45" s="222"/>
      <c r="P45" s="222"/>
      <c r="Q45" s="116"/>
    </row>
    <row r="46" spans="1:17" s="7" customFormat="1" ht="19.5" customHeight="1">
      <c r="A46" s="272"/>
      <c r="B46" s="113"/>
      <c r="C46" s="113" t="s">
        <v>386</v>
      </c>
      <c r="D46" s="113"/>
      <c r="E46" s="113"/>
      <c r="F46" s="114"/>
      <c r="G46" s="1190"/>
      <c r="H46" s="1190"/>
      <c r="I46" s="1190"/>
      <c r="J46" s="1190"/>
      <c r="K46" s="273"/>
      <c r="L46" s="274"/>
      <c r="M46" s="273"/>
      <c r="N46" s="275"/>
      <c r="O46" s="222"/>
      <c r="P46" s="222"/>
      <c r="Q46" s="116"/>
    </row>
    <row r="47" spans="1:17" s="7" customFormat="1" ht="19.5" customHeight="1">
      <c r="A47" s="272"/>
      <c r="B47" s="113"/>
      <c r="C47" s="113" t="s">
        <v>383</v>
      </c>
      <c r="D47" s="113"/>
      <c r="E47" s="113"/>
      <c r="F47" s="114"/>
      <c r="G47" s="1190"/>
      <c r="H47" s="1190"/>
      <c r="I47" s="1190"/>
      <c r="J47" s="1190"/>
      <c r="K47" s="273"/>
      <c r="L47" s="274"/>
      <c r="M47" s="273"/>
      <c r="N47" s="275"/>
      <c r="O47" s="222"/>
      <c r="P47" s="222"/>
      <c r="Q47" s="116"/>
    </row>
    <row r="48" spans="1:17" s="7" customFormat="1" ht="19.5" customHeight="1">
      <c r="A48" s="272"/>
      <c r="B48" s="113"/>
      <c r="C48" s="113" t="s">
        <v>385</v>
      </c>
      <c r="D48" s="113"/>
      <c r="E48" s="113"/>
      <c r="F48" s="114"/>
      <c r="G48" s="1190" t="s">
        <v>614</v>
      </c>
      <c r="H48" s="1190"/>
      <c r="I48" s="1190"/>
      <c r="J48" s="1190"/>
      <c r="K48" s="273"/>
      <c r="L48" s="274"/>
      <c r="M48" s="273"/>
      <c r="N48" s="275"/>
      <c r="O48" s="222"/>
      <c r="P48" s="222"/>
      <c r="Q48" s="116"/>
    </row>
    <row r="49" spans="1:17" s="7" customFormat="1" ht="19.5" customHeight="1">
      <c r="A49" s="272"/>
      <c r="B49" s="113"/>
      <c r="C49" s="113"/>
      <c r="D49" s="113" t="s">
        <v>0</v>
      </c>
      <c r="E49" s="113"/>
      <c r="F49" s="114"/>
      <c r="G49" s="1190" t="s">
        <v>458</v>
      </c>
      <c r="H49" s="1190"/>
      <c r="I49" s="1190"/>
      <c r="J49" s="1190"/>
      <c r="K49" s="273"/>
      <c r="L49" s="274"/>
      <c r="M49" s="273"/>
      <c r="N49" s="275"/>
      <c r="O49" s="222"/>
      <c r="P49" s="222"/>
      <c r="Q49" s="116"/>
    </row>
    <row r="50" spans="1:17" s="7" customFormat="1" ht="19.5" customHeight="1">
      <c r="A50" s="272"/>
      <c r="B50" s="113"/>
      <c r="C50" s="113"/>
      <c r="D50" s="113" t="s">
        <v>2</v>
      </c>
      <c r="E50" s="113"/>
      <c r="F50" s="114"/>
      <c r="G50" s="1190" t="s">
        <v>1</v>
      </c>
      <c r="H50" s="1190"/>
      <c r="I50" s="1190"/>
      <c r="J50" s="1190"/>
      <c r="K50" s="273"/>
      <c r="L50" s="274"/>
      <c r="M50" s="273"/>
      <c r="N50" s="275"/>
      <c r="O50" s="222"/>
      <c r="P50" s="222"/>
      <c r="Q50" s="116"/>
    </row>
    <row r="51" spans="1:17" s="7" customFormat="1" ht="19.5" customHeight="1">
      <c r="A51" s="272"/>
      <c r="B51" s="113"/>
      <c r="C51" s="113" t="s">
        <v>386</v>
      </c>
      <c r="D51" s="113"/>
      <c r="E51" s="113"/>
      <c r="F51" s="114"/>
      <c r="G51" s="1190" t="s">
        <v>458</v>
      </c>
      <c r="H51" s="1190"/>
      <c r="I51" s="1190"/>
      <c r="J51" s="1190"/>
      <c r="K51" s="273"/>
      <c r="L51" s="274"/>
      <c r="M51" s="273"/>
      <c r="N51" s="275"/>
      <c r="O51" s="222"/>
      <c r="P51" s="222"/>
      <c r="Q51" s="116"/>
    </row>
    <row r="52" spans="1:17" s="141" customFormat="1" ht="14.25" customHeight="1">
      <c r="A52" s="79"/>
      <c r="B52" s="142"/>
      <c r="C52" s="142"/>
      <c r="D52" s="142"/>
      <c r="E52" s="142"/>
      <c r="F52" s="143"/>
      <c r="G52" s="96"/>
      <c r="H52" s="96"/>
      <c r="I52" s="96"/>
      <c r="J52" s="96"/>
      <c r="K52" s="310"/>
      <c r="L52" s="277"/>
      <c r="M52" s="310"/>
      <c r="N52" s="311"/>
      <c r="O52" s="146"/>
      <c r="P52" s="170"/>
      <c r="Q52" s="100"/>
    </row>
    <row r="53" spans="1:17" s="141" customFormat="1" ht="19.5" customHeight="1">
      <c r="A53" s="79" t="s">
        <v>650</v>
      </c>
      <c r="B53" s="142"/>
      <c r="C53" s="142"/>
      <c r="D53" s="142"/>
      <c r="E53" s="142"/>
      <c r="F53" s="143"/>
      <c r="G53" s="158"/>
      <c r="H53" s="158"/>
      <c r="I53" s="158"/>
      <c r="J53" s="158"/>
      <c r="K53" s="1183"/>
      <c r="L53" s="150"/>
      <c r="M53" s="144"/>
      <c r="N53" s="144"/>
      <c r="O53" s="146">
        <v>482800</v>
      </c>
      <c r="P53" s="223">
        <f>SUM(P54)</f>
        <v>120700</v>
      </c>
      <c r="Q53" s="100"/>
    </row>
    <row r="54" spans="1:17" s="8" customFormat="1" ht="19.5" customHeight="1">
      <c r="A54" s="79" t="s">
        <v>651</v>
      </c>
      <c r="B54" s="142"/>
      <c r="C54" s="142"/>
      <c r="D54" s="142"/>
      <c r="E54" s="142"/>
      <c r="F54" s="143"/>
      <c r="G54" s="158"/>
      <c r="H54" s="158"/>
      <c r="I54" s="158"/>
      <c r="J54" s="158"/>
      <c r="K54" s="1183"/>
      <c r="L54" s="150"/>
      <c r="M54" s="144"/>
      <c r="N54" s="144"/>
      <c r="O54" s="146">
        <v>482800</v>
      </c>
      <c r="P54" s="223">
        <f>SUM(P55)</f>
        <v>120700</v>
      </c>
      <c r="Q54" s="100"/>
    </row>
    <row r="55" spans="1:17" s="141" customFormat="1" ht="19.5" customHeight="1">
      <c r="A55" s="79" t="s">
        <v>641</v>
      </c>
      <c r="B55" s="142"/>
      <c r="C55" s="142"/>
      <c r="D55" s="142"/>
      <c r="E55" s="142"/>
      <c r="F55" s="143"/>
      <c r="G55" s="158"/>
      <c r="H55" s="158"/>
      <c r="I55" s="158"/>
      <c r="J55" s="158"/>
      <c r="K55" s="152" t="s">
        <v>983</v>
      </c>
      <c r="L55" s="100"/>
      <c r="M55" s="153"/>
      <c r="N55" s="154" t="s">
        <v>984</v>
      </c>
      <c r="O55" s="146">
        <f>SUM(O56,O61,O69)</f>
        <v>453400</v>
      </c>
      <c r="P55" s="146">
        <f>SUM(P56,P61,P69)</f>
        <v>120700</v>
      </c>
      <c r="Q55" s="100"/>
    </row>
    <row r="56" spans="1:17" s="1" customFormat="1" ht="19.5" customHeight="1">
      <c r="A56" s="79" t="s">
        <v>639</v>
      </c>
      <c r="B56" s="142"/>
      <c r="C56" s="142"/>
      <c r="D56" s="142"/>
      <c r="E56" s="142"/>
      <c r="F56" s="143"/>
      <c r="G56" s="158"/>
      <c r="H56" s="158"/>
      <c r="I56" s="158"/>
      <c r="J56" s="158"/>
      <c r="K56" s="152"/>
      <c r="L56" s="100"/>
      <c r="M56" s="153"/>
      <c r="N56" s="154"/>
      <c r="O56" s="155">
        <f>SUM(O57:O59)</f>
        <v>152500</v>
      </c>
      <c r="P56" s="155">
        <f>SUM(P57:P59)</f>
        <v>15000</v>
      </c>
      <c r="Q56" s="100"/>
    </row>
    <row r="57" spans="1:17" s="8" customFormat="1" ht="19.5" customHeight="1" hidden="1">
      <c r="A57" s="59"/>
      <c r="B57" s="32" t="s">
        <v>646</v>
      </c>
      <c r="C57" s="32"/>
      <c r="D57" s="32"/>
      <c r="E57" s="32"/>
      <c r="F57" s="31"/>
      <c r="G57" s="96" t="s">
        <v>205</v>
      </c>
      <c r="H57" s="96"/>
      <c r="I57" s="96"/>
      <c r="J57" s="96"/>
      <c r="K57" s="32"/>
      <c r="L57" s="102"/>
      <c r="M57" s="32"/>
      <c r="N57" s="102"/>
      <c r="O57" s="156">
        <v>21000</v>
      </c>
      <c r="P57" s="156">
        <v>12000</v>
      </c>
      <c r="Q57" s="102"/>
    </row>
    <row r="58" spans="1:17" s="8" customFormat="1" ht="19.5" customHeight="1" hidden="1">
      <c r="A58" s="59"/>
      <c r="B58" s="32" t="s">
        <v>647</v>
      </c>
      <c r="C58" s="32"/>
      <c r="D58" s="32"/>
      <c r="E58" s="32"/>
      <c r="F58" s="31"/>
      <c r="G58" s="96" t="s">
        <v>205</v>
      </c>
      <c r="H58" s="96"/>
      <c r="I58" s="96"/>
      <c r="J58" s="96"/>
      <c r="K58" s="32"/>
      <c r="L58" s="102"/>
      <c r="M58" s="32"/>
      <c r="N58" s="102"/>
      <c r="O58" s="156">
        <v>3200</v>
      </c>
      <c r="P58" s="156">
        <v>3000</v>
      </c>
      <c r="Q58" s="102"/>
    </row>
    <row r="59" spans="1:17" s="8" customFormat="1" ht="19.5" customHeight="1" hidden="1">
      <c r="A59" s="59"/>
      <c r="B59" s="32" t="s">
        <v>648</v>
      </c>
      <c r="C59" s="32"/>
      <c r="D59" s="32"/>
      <c r="E59" s="32"/>
      <c r="F59" s="31"/>
      <c r="G59" s="96"/>
      <c r="H59" s="96"/>
      <c r="I59" s="96"/>
      <c r="J59" s="96"/>
      <c r="K59" s="32"/>
      <c r="L59" s="102"/>
      <c r="M59" s="32"/>
      <c r="N59" s="102"/>
      <c r="O59" s="156">
        <v>128300</v>
      </c>
      <c r="P59" s="156"/>
      <c r="Q59" s="102"/>
    </row>
    <row r="60" spans="1:17" s="8" customFormat="1" ht="12.75" customHeight="1" hidden="1">
      <c r="A60" s="59"/>
      <c r="B60" s="32"/>
      <c r="C60" s="32"/>
      <c r="D60" s="32"/>
      <c r="E60" s="32"/>
      <c r="F60" s="31"/>
      <c r="G60" s="96"/>
      <c r="H60" s="96"/>
      <c r="I60" s="96"/>
      <c r="J60" s="96"/>
      <c r="K60" s="32"/>
      <c r="L60" s="102"/>
      <c r="M60" s="32"/>
      <c r="N60" s="102"/>
      <c r="O60" s="156"/>
      <c r="P60" s="168"/>
      <c r="Q60" s="102"/>
    </row>
    <row r="61" spans="1:17" s="141" customFormat="1" ht="19.5" customHeight="1">
      <c r="A61" s="79" t="s">
        <v>188</v>
      </c>
      <c r="B61" s="142"/>
      <c r="C61" s="142"/>
      <c r="D61" s="142"/>
      <c r="E61" s="142"/>
      <c r="F61" s="143"/>
      <c r="G61" s="157"/>
      <c r="H61" s="157"/>
      <c r="I61" s="157"/>
      <c r="J61" s="157"/>
      <c r="K61" s="152"/>
      <c r="L61" s="100"/>
      <c r="M61" s="153"/>
      <c r="N61" s="154"/>
      <c r="O61" s="146">
        <f>SUM(O62:O68)</f>
        <v>237000</v>
      </c>
      <c r="P61" s="146">
        <f>SUM(P62:P68)</f>
        <v>61900</v>
      </c>
      <c r="Q61" s="100"/>
    </row>
    <row r="62" spans="1:17" s="8" customFormat="1" ht="19.5" customHeight="1" hidden="1">
      <c r="A62" s="59"/>
      <c r="B62" s="32" t="s">
        <v>31</v>
      </c>
      <c r="C62" s="32"/>
      <c r="D62" s="32"/>
      <c r="E62" s="32"/>
      <c r="F62" s="31"/>
      <c r="G62" s="96" t="s">
        <v>205</v>
      </c>
      <c r="H62" s="96"/>
      <c r="I62" s="96"/>
      <c r="J62" s="96"/>
      <c r="K62" s="32"/>
      <c r="L62" s="102"/>
      <c r="M62" s="32"/>
      <c r="N62" s="102"/>
      <c r="O62" s="156">
        <v>98400</v>
      </c>
      <c r="P62" s="156"/>
      <c r="Q62" s="102"/>
    </row>
    <row r="63" spans="1:17" s="8" customFormat="1" ht="19.5" customHeight="1" hidden="1">
      <c r="A63" s="59"/>
      <c r="B63" s="32" t="s">
        <v>32</v>
      </c>
      <c r="C63" s="32"/>
      <c r="D63" s="32"/>
      <c r="E63" s="32"/>
      <c r="F63" s="31"/>
      <c r="G63" s="96" t="s">
        <v>205</v>
      </c>
      <c r="H63" s="96"/>
      <c r="I63" s="96"/>
      <c r="J63" s="96"/>
      <c r="K63" s="32"/>
      <c r="L63" s="102"/>
      <c r="M63" s="32"/>
      <c r="N63" s="102"/>
      <c r="O63" s="156">
        <v>34600</v>
      </c>
      <c r="P63" s="156"/>
      <c r="Q63" s="102"/>
    </row>
    <row r="64" spans="1:17" s="8" customFormat="1" ht="19.5" customHeight="1" hidden="1">
      <c r="A64" s="59"/>
      <c r="B64" s="32" t="s">
        <v>33</v>
      </c>
      <c r="C64" s="32"/>
      <c r="D64" s="32"/>
      <c r="E64" s="32"/>
      <c r="F64" s="31"/>
      <c r="G64" s="96" t="s">
        <v>205</v>
      </c>
      <c r="H64" s="96"/>
      <c r="I64" s="96"/>
      <c r="J64" s="96"/>
      <c r="K64" s="32"/>
      <c r="L64" s="102"/>
      <c r="M64" s="32"/>
      <c r="N64" s="102"/>
      <c r="O64" s="156">
        <v>35600</v>
      </c>
      <c r="P64" s="156">
        <v>35600</v>
      </c>
      <c r="Q64" s="102"/>
    </row>
    <row r="65" spans="1:17" s="8" customFormat="1" ht="19.5" customHeight="1" hidden="1">
      <c r="A65" s="59"/>
      <c r="B65" s="32" t="s">
        <v>34</v>
      </c>
      <c r="C65" s="32"/>
      <c r="D65" s="32"/>
      <c r="E65" s="32"/>
      <c r="F65" s="31"/>
      <c r="G65" s="96" t="s">
        <v>205</v>
      </c>
      <c r="H65" s="96"/>
      <c r="I65" s="96"/>
      <c r="J65" s="96"/>
      <c r="K65" s="32"/>
      <c r="L65" s="102"/>
      <c r="M65" s="32"/>
      <c r="N65" s="102"/>
      <c r="O65" s="156">
        <v>42200</v>
      </c>
      <c r="P65" s="156"/>
      <c r="Q65" s="102"/>
    </row>
    <row r="66" spans="1:17" s="8" customFormat="1" ht="19.5" customHeight="1" hidden="1">
      <c r="A66" s="59"/>
      <c r="B66" s="32" t="s">
        <v>35</v>
      </c>
      <c r="C66" s="32"/>
      <c r="D66" s="32"/>
      <c r="E66" s="32"/>
      <c r="F66" s="31"/>
      <c r="G66" s="96" t="s">
        <v>205</v>
      </c>
      <c r="H66" s="96"/>
      <c r="I66" s="96"/>
      <c r="J66" s="96"/>
      <c r="K66" s="32"/>
      <c r="L66" s="102"/>
      <c r="M66" s="32"/>
      <c r="N66" s="102"/>
      <c r="O66" s="156">
        <v>20000</v>
      </c>
      <c r="P66" s="156">
        <v>20000</v>
      </c>
      <c r="Q66" s="102"/>
    </row>
    <row r="67" spans="1:17" s="8" customFormat="1" ht="19.5" customHeight="1" hidden="1">
      <c r="A67" s="59"/>
      <c r="B67" s="32" t="s">
        <v>36</v>
      </c>
      <c r="C67" s="32"/>
      <c r="D67" s="32"/>
      <c r="E67" s="32"/>
      <c r="F67" s="31"/>
      <c r="G67" s="96" t="s">
        <v>205</v>
      </c>
      <c r="H67" s="96"/>
      <c r="I67" s="96"/>
      <c r="J67" s="96"/>
      <c r="K67" s="32"/>
      <c r="L67" s="102"/>
      <c r="M67" s="32"/>
      <c r="N67" s="102"/>
      <c r="O67" s="156">
        <v>700</v>
      </c>
      <c r="P67" s="156">
        <v>800</v>
      </c>
      <c r="Q67" s="102"/>
    </row>
    <row r="68" spans="1:17" s="8" customFormat="1" ht="19.5" customHeight="1" hidden="1">
      <c r="A68" s="86"/>
      <c r="B68" s="87" t="s">
        <v>37</v>
      </c>
      <c r="C68" s="87"/>
      <c r="D68" s="87"/>
      <c r="E68" s="87"/>
      <c r="F68" s="88"/>
      <c r="G68" s="92" t="s">
        <v>205</v>
      </c>
      <c r="H68" s="92"/>
      <c r="I68" s="92"/>
      <c r="J68" s="92"/>
      <c r="K68" s="87"/>
      <c r="L68" s="224"/>
      <c r="M68" s="87"/>
      <c r="N68" s="224"/>
      <c r="O68" s="225">
        <v>5500</v>
      </c>
      <c r="P68" s="225">
        <v>5500</v>
      </c>
      <c r="Q68" s="224"/>
    </row>
    <row r="69" spans="1:17" s="1" customFormat="1" ht="19.5" customHeight="1">
      <c r="A69" s="79" t="s">
        <v>822</v>
      </c>
      <c r="B69" s="142"/>
      <c r="C69" s="142"/>
      <c r="D69" s="142"/>
      <c r="E69" s="142"/>
      <c r="F69" s="143"/>
      <c r="G69" s="158"/>
      <c r="H69" s="158"/>
      <c r="I69" s="158"/>
      <c r="J69" s="158"/>
      <c r="K69" s="1184"/>
      <c r="L69" s="197"/>
      <c r="M69" s="197"/>
      <c r="N69" s="197"/>
      <c r="O69" s="146">
        <f>SUM(O70:O71)</f>
        <v>63900</v>
      </c>
      <c r="P69" s="170">
        <f>SUM(P70:P71)</f>
        <v>43800</v>
      </c>
      <c r="Q69" s="100"/>
    </row>
    <row r="70" spans="1:17" s="8" customFormat="1" ht="19.5" customHeight="1" hidden="1">
      <c r="A70" s="59"/>
      <c r="B70" s="32" t="s">
        <v>101</v>
      </c>
      <c r="C70" s="32"/>
      <c r="D70" s="32"/>
      <c r="E70" s="32"/>
      <c r="F70" s="31"/>
      <c r="G70" s="96" t="s">
        <v>205</v>
      </c>
      <c r="H70" s="96"/>
      <c r="I70" s="96"/>
      <c r="J70" s="96"/>
      <c r="K70" s="32"/>
      <c r="L70" s="102"/>
      <c r="M70" s="32"/>
      <c r="N70" s="102"/>
      <c r="O70" s="156">
        <v>900</v>
      </c>
      <c r="P70" s="156">
        <v>900</v>
      </c>
      <c r="Q70" s="102"/>
    </row>
    <row r="71" spans="1:17" s="8" customFormat="1" ht="19.5" customHeight="1" hidden="1">
      <c r="A71" s="86"/>
      <c r="B71" s="87" t="s">
        <v>102</v>
      </c>
      <c r="C71" s="87"/>
      <c r="D71" s="87"/>
      <c r="E71" s="87"/>
      <c r="F71" s="88"/>
      <c r="G71" s="92" t="s">
        <v>205</v>
      </c>
      <c r="H71" s="92"/>
      <c r="I71" s="92"/>
      <c r="J71" s="92"/>
      <c r="K71" s="87"/>
      <c r="L71" s="224"/>
      <c r="M71" s="87"/>
      <c r="N71" s="224"/>
      <c r="O71" s="225">
        <v>63000</v>
      </c>
      <c r="P71" s="225">
        <v>42900</v>
      </c>
      <c r="Q71" s="224"/>
    </row>
    <row r="72" spans="1:17" s="8" customFormat="1" ht="19.5" customHeight="1">
      <c r="A72" s="105"/>
      <c r="B72" s="106"/>
      <c r="C72" s="106"/>
      <c r="D72" s="106"/>
      <c r="E72" s="106"/>
      <c r="F72" s="107"/>
      <c r="G72" s="226"/>
      <c r="H72" s="226"/>
      <c r="I72" s="226"/>
      <c r="J72" s="226"/>
      <c r="K72" s="106"/>
      <c r="L72" s="200"/>
      <c r="M72" s="106"/>
      <c r="N72" s="200"/>
      <c r="O72" s="227"/>
      <c r="P72" s="227"/>
      <c r="Q72" s="200"/>
    </row>
    <row r="73" spans="7:10" s="8" customFormat="1" ht="19.5" customHeight="1">
      <c r="G73" s="7"/>
      <c r="H73" s="7"/>
      <c r="I73" s="7"/>
      <c r="J73" s="7"/>
    </row>
    <row r="74" spans="7:10" s="8" customFormat="1" ht="19.5" customHeight="1">
      <c r="G74" s="7"/>
      <c r="H74" s="7"/>
      <c r="I74" s="7"/>
      <c r="J74" s="7"/>
    </row>
    <row r="75" spans="7:10" s="8" customFormat="1" ht="19.5" customHeight="1">
      <c r="G75" s="7"/>
      <c r="H75" s="7"/>
      <c r="I75" s="7"/>
      <c r="J75" s="7"/>
    </row>
    <row r="76" spans="7:10" s="8" customFormat="1" ht="19.5" customHeight="1">
      <c r="G76" s="7"/>
      <c r="H76" s="7"/>
      <c r="I76" s="7"/>
      <c r="J76" s="7"/>
    </row>
    <row r="77" spans="7:10" s="8" customFormat="1" ht="19.5" customHeight="1">
      <c r="G77" s="7"/>
      <c r="H77" s="7"/>
      <c r="I77" s="7"/>
      <c r="J77" s="7"/>
    </row>
    <row r="78" spans="7:10" s="8" customFormat="1" ht="19.5" customHeight="1">
      <c r="G78" s="7"/>
      <c r="H78" s="7"/>
      <c r="I78" s="7"/>
      <c r="J78" s="7"/>
    </row>
    <row r="79" spans="7:10" s="8" customFormat="1" ht="18.75">
      <c r="G79" s="7"/>
      <c r="H79" s="7"/>
      <c r="I79" s="7"/>
      <c r="J79" s="7"/>
    </row>
    <row r="80" spans="7:10" s="8" customFormat="1" ht="18.75">
      <c r="G80" s="7"/>
      <c r="H80" s="7"/>
      <c r="I80" s="7"/>
      <c r="J80" s="7"/>
    </row>
    <row r="81" spans="7:10" s="8" customFormat="1" ht="18.75">
      <c r="G81" s="7"/>
      <c r="H81" s="7"/>
      <c r="I81" s="7"/>
      <c r="J81" s="7"/>
    </row>
    <row r="82" spans="7:10" s="8" customFormat="1" ht="18.75">
      <c r="G82" s="7"/>
      <c r="H82" s="7"/>
      <c r="I82" s="7"/>
      <c r="J82" s="7"/>
    </row>
    <row r="83" spans="7:10" s="8" customFormat="1" ht="18.75">
      <c r="G83" s="7"/>
      <c r="H83" s="7"/>
      <c r="I83" s="7"/>
      <c r="J83" s="7"/>
    </row>
    <row r="84" spans="7:10" s="8" customFormat="1" ht="18.75">
      <c r="G84" s="7"/>
      <c r="H84" s="7"/>
      <c r="I84" s="7"/>
      <c r="J84" s="7"/>
    </row>
    <row r="85" spans="7:10" s="8" customFormat="1" ht="18.75">
      <c r="G85" s="7"/>
      <c r="H85" s="7"/>
      <c r="I85" s="7"/>
      <c r="J85" s="7"/>
    </row>
    <row r="86" spans="7:10" ht="21.75">
      <c r="G86" s="201"/>
      <c r="H86" s="201"/>
      <c r="I86" s="201"/>
      <c r="J86" s="201"/>
    </row>
    <row r="87" spans="7:10" ht="21.75">
      <c r="G87" s="201"/>
      <c r="H87" s="201"/>
      <c r="I87" s="201"/>
      <c r="J87" s="201"/>
    </row>
    <row r="88" spans="7:10" ht="21.75">
      <c r="G88" s="201"/>
      <c r="H88" s="201"/>
      <c r="I88" s="201"/>
      <c r="J88" s="201"/>
    </row>
    <row r="89" spans="7:10" ht="21.75">
      <c r="G89" s="201"/>
      <c r="H89" s="201"/>
      <c r="I89" s="201"/>
      <c r="J89" s="201"/>
    </row>
    <row r="90" spans="7:10" ht="21.75">
      <c r="G90" s="201"/>
      <c r="H90" s="201"/>
      <c r="I90" s="201"/>
      <c r="J90" s="201"/>
    </row>
    <row r="91" spans="7:10" ht="21.75">
      <c r="G91" s="201"/>
      <c r="H91" s="201"/>
      <c r="I91" s="201"/>
      <c r="J91" s="201"/>
    </row>
    <row r="92" spans="7:10" ht="21.75">
      <c r="G92" s="201"/>
      <c r="H92" s="201"/>
      <c r="I92" s="201"/>
      <c r="J92" s="201"/>
    </row>
    <row r="93" spans="7:10" ht="21.75">
      <c r="G93" s="201"/>
      <c r="H93" s="201"/>
      <c r="I93" s="201"/>
      <c r="J93" s="201"/>
    </row>
    <row r="94" spans="7:10" ht="21.75">
      <c r="G94" s="201"/>
      <c r="H94" s="201"/>
      <c r="I94" s="201"/>
      <c r="J94" s="201"/>
    </row>
    <row r="95" spans="7:10" ht="21.75">
      <c r="G95" s="201"/>
      <c r="H95" s="201"/>
      <c r="I95" s="201"/>
      <c r="J95" s="201"/>
    </row>
    <row r="96" spans="7:10" ht="21.75">
      <c r="G96" s="201"/>
      <c r="H96" s="201"/>
      <c r="I96" s="201"/>
      <c r="J96" s="201"/>
    </row>
    <row r="97" spans="7:10" ht="21.75">
      <c r="G97" s="201"/>
      <c r="H97" s="201"/>
      <c r="I97" s="201"/>
      <c r="J97" s="201"/>
    </row>
    <row r="98" spans="7:10" ht="21.75">
      <c r="G98" s="201"/>
      <c r="H98" s="201"/>
      <c r="I98" s="201"/>
      <c r="J98" s="201"/>
    </row>
    <row r="99" spans="7:10" ht="21.75">
      <c r="G99" s="201"/>
      <c r="H99" s="201"/>
      <c r="I99" s="201"/>
      <c r="J99" s="201"/>
    </row>
    <row r="100" spans="7:10" ht="21.75">
      <c r="G100" s="201"/>
      <c r="H100" s="201"/>
      <c r="I100" s="201"/>
      <c r="J100" s="201"/>
    </row>
    <row r="101" spans="7:10" ht="21.75">
      <c r="G101" s="201"/>
      <c r="H101" s="201"/>
      <c r="I101" s="201"/>
      <c r="J101" s="201"/>
    </row>
    <row r="102" spans="7:10" ht="21.75">
      <c r="G102" s="201"/>
      <c r="H102" s="201"/>
      <c r="I102" s="201"/>
      <c r="J102" s="201"/>
    </row>
    <row r="103" spans="7:10" ht="21.75">
      <c r="G103" s="201"/>
      <c r="H103" s="201"/>
      <c r="I103" s="201"/>
      <c r="J103" s="201"/>
    </row>
    <row r="104" spans="7:10" ht="21.75">
      <c r="G104" s="201"/>
      <c r="H104" s="201"/>
      <c r="I104" s="201"/>
      <c r="J104" s="201"/>
    </row>
    <row r="105" spans="7:10" ht="21.75">
      <c r="G105" s="201"/>
      <c r="H105" s="201"/>
      <c r="I105" s="201"/>
      <c r="J105" s="201"/>
    </row>
    <row r="106" spans="7:10" ht="21.75">
      <c r="G106" s="201"/>
      <c r="H106" s="201"/>
      <c r="I106" s="201"/>
      <c r="J106" s="201"/>
    </row>
    <row r="107" spans="7:10" ht="21.75">
      <c r="G107" s="201"/>
      <c r="H107" s="201"/>
      <c r="I107" s="201"/>
      <c r="J107" s="201"/>
    </row>
    <row r="108" spans="7:10" ht="21.75">
      <c r="G108" s="201"/>
      <c r="H108" s="201"/>
      <c r="I108" s="201"/>
      <c r="J108" s="201"/>
    </row>
    <row r="109" spans="7:10" ht="21.75">
      <c r="G109" s="201"/>
      <c r="H109" s="201"/>
      <c r="I109" s="201"/>
      <c r="J109" s="201"/>
    </row>
    <row r="110" spans="7:10" ht="21.75">
      <c r="G110" s="201"/>
      <c r="H110" s="201"/>
      <c r="I110" s="201"/>
      <c r="J110" s="201"/>
    </row>
    <row r="111" spans="7:10" ht="21.75">
      <c r="G111" s="201"/>
      <c r="H111" s="201"/>
      <c r="I111" s="201"/>
      <c r="J111" s="201"/>
    </row>
    <row r="112" spans="7:10" ht="21.75">
      <c r="G112" s="201"/>
      <c r="H112" s="201"/>
      <c r="I112" s="201"/>
      <c r="J112" s="201"/>
    </row>
    <row r="113" spans="7:10" ht="21.75">
      <c r="G113" s="201"/>
      <c r="H113" s="201"/>
      <c r="I113" s="201"/>
      <c r="J113" s="201"/>
    </row>
    <row r="114" spans="7:10" ht="21.75">
      <c r="G114" s="201"/>
      <c r="H114" s="201"/>
      <c r="I114" s="201"/>
      <c r="J114" s="201"/>
    </row>
    <row r="115" spans="7:10" ht="21.75">
      <c r="G115" s="201"/>
      <c r="H115" s="201"/>
      <c r="I115" s="201"/>
      <c r="J115" s="201"/>
    </row>
    <row r="116" spans="7:10" ht="21.75">
      <c r="G116" s="201"/>
      <c r="H116" s="201"/>
      <c r="I116" s="201"/>
      <c r="J116" s="201"/>
    </row>
    <row r="117" spans="7:10" ht="21.75">
      <c r="G117" s="201"/>
      <c r="H117" s="201"/>
      <c r="I117" s="201"/>
      <c r="J117" s="201"/>
    </row>
    <row r="118" spans="7:10" ht="21.75">
      <c r="G118" s="201"/>
      <c r="H118" s="201"/>
      <c r="I118" s="201"/>
      <c r="J118" s="201"/>
    </row>
    <row r="119" spans="7:10" ht="21.75">
      <c r="G119" s="201"/>
      <c r="H119" s="201"/>
      <c r="I119" s="201"/>
      <c r="J119" s="201"/>
    </row>
    <row r="120" spans="7:10" ht="21.75">
      <c r="G120" s="201"/>
      <c r="H120" s="201"/>
      <c r="I120" s="201"/>
      <c r="J120" s="201"/>
    </row>
    <row r="121" spans="7:10" ht="21.75">
      <c r="G121" s="201"/>
      <c r="H121" s="201"/>
      <c r="I121" s="201"/>
      <c r="J121" s="201"/>
    </row>
    <row r="122" spans="7:10" ht="21.75">
      <c r="G122" s="201"/>
      <c r="H122" s="201"/>
      <c r="I122" s="201"/>
      <c r="J122" s="201"/>
    </row>
    <row r="123" spans="7:10" ht="21.75">
      <c r="G123" s="201"/>
      <c r="H123" s="201"/>
      <c r="I123" s="201"/>
      <c r="J123" s="201"/>
    </row>
    <row r="124" spans="7:10" ht="21.75">
      <c r="G124" s="201"/>
      <c r="H124" s="201"/>
      <c r="I124" s="201"/>
      <c r="J124" s="201"/>
    </row>
    <row r="125" spans="7:10" ht="21.75">
      <c r="G125" s="201"/>
      <c r="H125" s="201"/>
      <c r="I125" s="201"/>
      <c r="J125" s="201"/>
    </row>
    <row r="126" spans="7:10" ht="21.75">
      <c r="G126" s="201"/>
      <c r="H126" s="201"/>
      <c r="I126" s="201"/>
      <c r="J126" s="201"/>
    </row>
    <row r="127" spans="7:10" ht="21.75">
      <c r="G127" s="201"/>
      <c r="H127" s="201"/>
      <c r="I127" s="201"/>
      <c r="J127" s="201"/>
    </row>
    <row r="128" spans="7:10" ht="21.75">
      <c r="G128" s="201"/>
      <c r="H128" s="201"/>
      <c r="I128" s="201"/>
      <c r="J128" s="201"/>
    </row>
    <row r="129" spans="7:10" ht="21.75">
      <c r="G129" s="201"/>
      <c r="H129" s="201"/>
      <c r="I129" s="201"/>
      <c r="J129" s="201"/>
    </row>
    <row r="130" spans="7:10" ht="21.75">
      <c r="G130" s="201"/>
      <c r="H130" s="201"/>
      <c r="I130" s="201"/>
      <c r="J130" s="201"/>
    </row>
    <row r="131" spans="7:10" ht="21.75">
      <c r="G131" s="201"/>
      <c r="H131" s="201"/>
      <c r="I131" s="201"/>
      <c r="J131" s="201"/>
    </row>
    <row r="132" spans="7:10" ht="21.75">
      <c r="G132" s="201"/>
      <c r="H132" s="201"/>
      <c r="I132" s="201"/>
      <c r="J132" s="201"/>
    </row>
    <row r="133" spans="7:10" ht="21.75">
      <c r="G133" s="201"/>
      <c r="H133" s="201"/>
      <c r="I133" s="201"/>
      <c r="J133" s="201"/>
    </row>
    <row r="134" spans="7:10" ht="21.75">
      <c r="G134" s="201"/>
      <c r="H134" s="201"/>
      <c r="I134" s="201"/>
      <c r="J134" s="201"/>
    </row>
    <row r="135" spans="7:10" ht="21.75">
      <c r="G135" s="201"/>
      <c r="H135" s="201"/>
      <c r="I135" s="201"/>
      <c r="J135" s="201"/>
    </row>
    <row r="136" spans="7:10" ht="21.75">
      <c r="G136" s="201"/>
      <c r="H136" s="201"/>
      <c r="I136" s="201"/>
      <c r="J136" s="201"/>
    </row>
    <row r="137" spans="7:10" ht="21.75">
      <c r="G137" s="201"/>
      <c r="H137" s="201"/>
      <c r="I137" s="201"/>
      <c r="J137" s="201"/>
    </row>
    <row r="138" spans="7:10" ht="21.75">
      <c r="G138" s="201"/>
      <c r="H138" s="201"/>
      <c r="I138" s="201"/>
      <c r="J138" s="201"/>
    </row>
    <row r="139" spans="7:10" ht="21.75">
      <c r="G139" s="201"/>
      <c r="H139" s="201"/>
      <c r="I139" s="201"/>
      <c r="J139" s="201"/>
    </row>
    <row r="140" spans="7:10" ht="21.75">
      <c r="G140" s="201"/>
      <c r="H140" s="201"/>
      <c r="I140" s="201"/>
      <c r="J140" s="201"/>
    </row>
    <row r="141" spans="7:10" ht="21.75">
      <c r="G141" s="201"/>
      <c r="H141" s="201"/>
      <c r="I141" s="201"/>
      <c r="J141" s="201"/>
    </row>
    <row r="142" spans="7:10" ht="21.75">
      <c r="G142" s="201"/>
      <c r="H142" s="201"/>
      <c r="I142" s="201"/>
      <c r="J142" s="201"/>
    </row>
    <row r="143" spans="7:10" ht="21.75">
      <c r="G143" s="201"/>
      <c r="H143" s="201"/>
      <c r="I143" s="201"/>
      <c r="J143" s="201"/>
    </row>
    <row r="144" spans="7:10" ht="21.75">
      <c r="G144" s="201"/>
      <c r="H144" s="201"/>
      <c r="I144" s="201"/>
      <c r="J144" s="201"/>
    </row>
    <row r="145" spans="7:10" ht="21.75">
      <c r="G145" s="201"/>
      <c r="H145" s="201"/>
      <c r="I145" s="201"/>
      <c r="J145" s="201"/>
    </row>
    <row r="146" spans="7:10" ht="21.75">
      <c r="G146" s="201"/>
      <c r="H146" s="201"/>
      <c r="I146" s="201"/>
      <c r="J146" s="201"/>
    </row>
    <row r="147" spans="7:10" ht="21.75">
      <c r="G147" s="201"/>
      <c r="H147" s="201"/>
      <c r="I147" s="201"/>
      <c r="J147" s="201"/>
    </row>
    <row r="148" spans="7:10" ht="21.75">
      <c r="G148" s="201"/>
      <c r="H148" s="201"/>
      <c r="I148" s="201"/>
      <c r="J148" s="201"/>
    </row>
    <row r="149" spans="7:10" ht="21.75">
      <c r="G149" s="201"/>
      <c r="H149" s="201"/>
      <c r="I149" s="201"/>
      <c r="J149" s="201"/>
    </row>
    <row r="150" spans="7:10" ht="21.75">
      <c r="G150" s="201"/>
      <c r="H150" s="201"/>
      <c r="I150" s="201"/>
      <c r="J150" s="201"/>
    </row>
    <row r="151" spans="7:10" ht="21.75">
      <c r="G151" s="201"/>
      <c r="H151" s="201"/>
      <c r="I151" s="201"/>
      <c r="J151" s="201"/>
    </row>
    <row r="152" spans="7:10" ht="21.75">
      <c r="G152" s="201"/>
      <c r="H152" s="201"/>
      <c r="I152" s="201"/>
      <c r="J152" s="201"/>
    </row>
    <row r="153" spans="7:10" ht="21.75">
      <c r="G153" s="201"/>
      <c r="H153" s="201"/>
      <c r="I153" s="201"/>
      <c r="J153" s="201"/>
    </row>
    <row r="154" spans="7:10" ht="21.75">
      <c r="G154" s="201"/>
      <c r="H154" s="201"/>
      <c r="I154" s="201"/>
      <c r="J154" s="201"/>
    </row>
    <row r="155" spans="7:10" ht="21.75">
      <c r="G155" s="201"/>
      <c r="H155" s="201"/>
      <c r="I155" s="201"/>
      <c r="J155" s="201"/>
    </row>
    <row r="156" spans="7:10" ht="21.75">
      <c r="G156" s="201"/>
      <c r="H156" s="201"/>
      <c r="I156" s="201"/>
      <c r="J156" s="201"/>
    </row>
    <row r="157" spans="7:10" ht="21.75">
      <c r="G157" s="201"/>
      <c r="H157" s="201"/>
      <c r="I157" s="201"/>
      <c r="J157" s="201"/>
    </row>
    <row r="158" spans="7:10" ht="21.75">
      <c r="G158" s="201"/>
      <c r="H158" s="201"/>
      <c r="I158" s="201"/>
      <c r="J158" s="201"/>
    </row>
    <row r="159" spans="7:10" ht="21.75">
      <c r="G159" s="201"/>
      <c r="H159" s="201"/>
      <c r="I159" s="201"/>
      <c r="J159" s="201"/>
    </row>
    <row r="160" spans="7:10" ht="21.75">
      <c r="G160" s="201"/>
      <c r="H160" s="201"/>
      <c r="I160" s="201"/>
      <c r="J160" s="201"/>
    </row>
    <row r="161" spans="7:10" ht="21.75">
      <c r="G161" s="201"/>
      <c r="H161" s="201"/>
      <c r="I161" s="201"/>
      <c r="J161" s="201"/>
    </row>
    <row r="162" spans="7:10" ht="21.75">
      <c r="G162" s="201"/>
      <c r="H162" s="201"/>
      <c r="I162" s="201"/>
      <c r="J162" s="201"/>
    </row>
    <row r="163" spans="7:10" ht="21.75">
      <c r="G163" s="201"/>
      <c r="H163" s="201"/>
      <c r="I163" s="201"/>
      <c r="J163" s="201"/>
    </row>
    <row r="164" spans="7:10" ht="21.75">
      <c r="G164" s="201"/>
      <c r="H164" s="201"/>
      <c r="I164" s="201"/>
      <c r="J164" s="201"/>
    </row>
    <row r="165" spans="7:10" ht="21.75">
      <c r="G165" s="201"/>
      <c r="H165" s="201"/>
      <c r="I165" s="201"/>
      <c r="J165" s="201"/>
    </row>
    <row r="166" spans="7:10" ht="21.75">
      <c r="G166" s="201"/>
      <c r="H166" s="201"/>
      <c r="I166" s="201"/>
      <c r="J166" s="201"/>
    </row>
    <row r="167" spans="7:10" ht="21.75">
      <c r="G167" s="201"/>
      <c r="H167" s="201"/>
      <c r="I167" s="201"/>
      <c r="J167" s="201"/>
    </row>
    <row r="168" spans="7:10" ht="21.75">
      <c r="G168" s="201"/>
      <c r="H168" s="201"/>
      <c r="I168" s="201"/>
      <c r="J168" s="201"/>
    </row>
    <row r="169" spans="7:10" ht="21.75">
      <c r="G169" s="201"/>
      <c r="H169" s="201"/>
      <c r="I169" s="201"/>
      <c r="J169" s="201"/>
    </row>
    <row r="170" spans="7:10" ht="21.75">
      <c r="G170" s="201"/>
      <c r="H170" s="201"/>
      <c r="I170" s="201"/>
      <c r="J170" s="201"/>
    </row>
    <row r="171" spans="7:10" ht="21.75">
      <c r="G171" s="201"/>
      <c r="H171" s="201"/>
      <c r="I171" s="201"/>
      <c r="J171" s="201"/>
    </row>
    <row r="172" spans="7:10" ht="21.75">
      <c r="G172" s="201"/>
      <c r="H172" s="201"/>
      <c r="I172" s="201"/>
      <c r="J172" s="201"/>
    </row>
    <row r="173" spans="7:10" ht="21.75">
      <c r="G173" s="201"/>
      <c r="H173" s="201"/>
      <c r="I173" s="201"/>
      <c r="J173" s="201"/>
    </row>
    <row r="174" spans="7:10" ht="21.75">
      <c r="G174" s="201"/>
      <c r="H174" s="201"/>
      <c r="I174" s="201"/>
      <c r="J174" s="201"/>
    </row>
    <row r="175" spans="7:10" ht="21.75">
      <c r="G175" s="201"/>
      <c r="H175" s="201"/>
      <c r="I175" s="201"/>
      <c r="J175" s="201"/>
    </row>
    <row r="176" spans="7:10" ht="21.75">
      <c r="G176" s="201"/>
      <c r="H176" s="201"/>
      <c r="I176" s="201"/>
      <c r="J176" s="201"/>
    </row>
    <row r="177" spans="7:10" ht="21.75">
      <c r="G177" s="201"/>
      <c r="H177" s="201"/>
      <c r="I177" s="201"/>
      <c r="J177" s="201"/>
    </row>
    <row r="178" spans="7:10" ht="21.75">
      <c r="G178" s="201"/>
      <c r="H178" s="201"/>
      <c r="I178" s="201"/>
      <c r="J178" s="201"/>
    </row>
    <row r="179" spans="7:10" ht="21.75">
      <c r="G179" s="201"/>
      <c r="H179" s="201"/>
      <c r="I179" s="201"/>
      <c r="J179" s="201"/>
    </row>
    <row r="180" spans="7:10" ht="21.75">
      <c r="G180" s="201"/>
      <c r="H180" s="201"/>
      <c r="I180" s="201"/>
      <c r="J180" s="201"/>
    </row>
    <row r="181" spans="7:10" ht="21.75">
      <c r="G181" s="201"/>
      <c r="H181" s="201"/>
      <c r="I181" s="201"/>
      <c r="J181" s="201"/>
    </row>
    <row r="182" spans="7:10" ht="21.75">
      <c r="G182" s="201"/>
      <c r="H182" s="201"/>
      <c r="I182" s="201"/>
      <c r="J182" s="201"/>
    </row>
    <row r="183" spans="7:10" ht="21.75">
      <c r="G183" s="201"/>
      <c r="H183" s="201"/>
      <c r="I183" s="201"/>
      <c r="J183" s="201"/>
    </row>
    <row r="184" spans="7:10" ht="21.75">
      <c r="G184" s="201"/>
      <c r="H184" s="201"/>
      <c r="I184" s="201"/>
      <c r="J184" s="201"/>
    </row>
    <row r="185" spans="7:10" ht="21.75">
      <c r="G185" s="201"/>
      <c r="H185" s="201"/>
      <c r="I185" s="201"/>
      <c r="J185" s="201"/>
    </row>
    <row r="186" spans="7:10" ht="21.75">
      <c r="G186" s="201"/>
      <c r="H186" s="201"/>
      <c r="I186" s="201"/>
      <c r="J186" s="201"/>
    </row>
    <row r="187" spans="7:10" ht="21.75">
      <c r="G187" s="201"/>
      <c r="H187" s="201"/>
      <c r="I187" s="201"/>
      <c r="J187" s="201"/>
    </row>
    <row r="188" spans="7:10" ht="21.75">
      <c r="G188" s="201"/>
      <c r="H188" s="201"/>
      <c r="I188" s="201"/>
      <c r="J188" s="201"/>
    </row>
    <row r="189" spans="7:10" ht="21.75">
      <c r="G189" s="201"/>
      <c r="H189" s="201"/>
      <c r="I189" s="201"/>
      <c r="J189" s="201"/>
    </row>
    <row r="190" spans="7:10" ht="21.75">
      <c r="G190" s="201"/>
      <c r="H190" s="201"/>
      <c r="I190" s="201"/>
      <c r="J190" s="201"/>
    </row>
    <row r="191" spans="7:10" ht="21.75">
      <c r="G191" s="201"/>
      <c r="H191" s="201"/>
      <c r="I191" s="201"/>
      <c r="J191" s="201"/>
    </row>
    <row r="192" spans="7:10" ht="21.75">
      <c r="G192" s="201"/>
      <c r="H192" s="201"/>
      <c r="I192" s="201"/>
      <c r="J192" s="201"/>
    </row>
    <row r="193" spans="7:10" ht="21.75">
      <c r="G193" s="201"/>
      <c r="H193" s="201"/>
      <c r="I193" s="201"/>
      <c r="J193" s="201"/>
    </row>
    <row r="194" spans="7:10" ht="21.75">
      <c r="G194" s="201"/>
      <c r="H194" s="201"/>
      <c r="I194" s="201"/>
      <c r="J194" s="201"/>
    </row>
    <row r="195" spans="7:10" ht="21.75">
      <c r="G195" s="201"/>
      <c r="H195" s="201"/>
      <c r="I195" s="201"/>
      <c r="J195" s="201"/>
    </row>
    <row r="196" spans="7:10" ht="21.75">
      <c r="G196" s="201"/>
      <c r="H196" s="201"/>
      <c r="I196" s="201"/>
      <c r="J196" s="201"/>
    </row>
    <row r="197" spans="7:10" ht="21.75">
      <c r="G197" s="201"/>
      <c r="H197" s="201"/>
      <c r="I197" s="201"/>
      <c r="J197" s="201"/>
    </row>
  </sheetData>
  <sheetProtection/>
  <mergeCells count="7">
    <mergeCell ref="K2:N2"/>
    <mergeCell ref="A3:F3"/>
    <mergeCell ref="G2:H2"/>
    <mergeCell ref="I2:I4"/>
    <mergeCell ref="J2:J4"/>
    <mergeCell ref="G3:G4"/>
    <mergeCell ref="H3:H4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2.57421875" style="2" customWidth="1"/>
    <col min="2" max="2" width="2.8515625" style="2" customWidth="1"/>
    <col min="3" max="3" width="33.140625" style="2" customWidth="1"/>
    <col min="4" max="4" width="9.28125" style="2" customWidth="1"/>
    <col min="5" max="12" width="10.28125" style="2" hidden="1" customWidth="1"/>
    <col min="13" max="13" width="8.28125" style="2" customWidth="1"/>
    <col min="14" max="14" width="8.00390625" style="2" customWidth="1"/>
    <col min="15" max="15" width="42.00390625" style="2" customWidth="1"/>
    <col min="16" max="16384" width="9.140625" style="2" customWidth="1"/>
  </cols>
  <sheetData>
    <row r="1" spans="1:5" ht="19.5" customHeight="1">
      <c r="A1" s="713" t="s">
        <v>1346</v>
      </c>
      <c r="E1" s="10"/>
    </row>
    <row r="2" ht="15" customHeight="1"/>
    <row r="3" s="1" customFormat="1" ht="21" customHeight="1">
      <c r="A3" s="1" t="s">
        <v>398</v>
      </c>
    </row>
    <row r="4" ht="14.25" customHeight="1"/>
    <row r="5" ht="21" customHeight="1">
      <c r="C5" s="1" t="s">
        <v>1347</v>
      </c>
    </row>
    <row r="6" spans="1:14" s="1" customFormat="1" ht="21.75" customHeight="1">
      <c r="A6" s="42"/>
      <c r="B6" s="43"/>
      <c r="C6" s="44"/>
      <c r="D6" s="45"/>
      <c r="E6" s="282" t="s">
        <v>582</v>
      </c>
      <c r="F6" s="282" t="s">
        <v>582</v>
      </c>
      <c r="G6" s="282" t="s">
        <v>582</v>
      </c>
      <c r="H6" s="282" t="s">
        <v>582</v>
      </c>
      <c r="I6" s="282" t="s">
        <v>582</v>
      </c>
      <c r="J6" s="282" t="s">
        <v>582</v>
      </c>
      <c r="K6" s="282" t="s">
        <v>582</v>
      </c>
      <c r="L6" s="282" t="s">
        <v>582</v>
      </c>
      <c r="M6" s="714" t="s">
        <v>682</v>
      </c>
      <c r="N6" s="714" t="s">
        <v>1348</v>
      </c>
    </row>
    <row r="7" spans="1:14" s="1" customFormat="1" ht="22.5" customHeight="1">
      <c r="A7" s="689" t="s">
        <v>398</v>
      </c>
      <c r="B7" s="689"/>
      <c r="C7" s="689"/>
      <c r="D7" s="47" t="s">
        <v>276</v>
      </c>
      <c r="E7" s="283" t="s">
        <v>584</v>
      </c>
      <c r="F7" s="283" t="s">
        <v>680</v>
      </c>
      <c r="G7" s="283" t="s">
        <v>390</v>
      </c>
      <c r="H7" s="283" t="s">
        <v>465</v>
      </c>
      <c r="I7" s="283" t="s">
        <v>456</v>
      </c>
      <c r="J7" s="283" t="s">
        <v>105</v>
      </c>
      <c r="K7" s="283" t="s">
        <v>686</v>
      </c>
      <c r="L7" s="283" t="s">
        <v>20</v>
      </c>
      <c r="M7" s="715"/>
      <c r="N7" s="715"/>
    </row>
    <row r="8" spans="1:14" s="1" customFormat="1" ht="21.75">
      <c r="A8" s="284"/>
      <c r="B8" s="285"/>
      <c r="C8" s="285"/>
      <c r="D8" s="286"/>
      <c r="E8" s="286" t="s">
        <v>681</v>
      </c>
      <c r="F8" s="286" t="s">
        <v>681</v>
      </c>
      <c r="G8" s="286" t="s">
        <v>681</v>
      </c>
      <c r="H8" s="286" t="s">
        <v>681</v>
      </c>
      <c r="I8" s="286" t="s">
        <v>681</v>
      </c>
      <c r="J8" s="286" t="s">
        <v>681</v>
      </c>
      <c r="K8" s="286" t="s">
        <v>681</v>
      </c>
      <c r="L8" s="286" t="s">
        <v>681</v>
      </c>
      <c r="M8" s="716"/>
      <c r="N8" s="716"/>
    </row>
    <row r="9" spans="1:14" s="16" customFormat="1" ht="19.5">
      <c r="A9" s="14" t="s">
        <v>347</v>
      </c>
      <c r="B9" s="14"/>
      <c r="C9" s="14"/>
      <c r="D9" s="15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6" customFormat="1" ht="19.5">
      <c r="A10" s="28"/>
      <c r="B10" s="18" t="s">
        <v>21</v>
      </c>
      <c r="C10" s="18"/>
      <c r="D10" s="19" t="s">
        <v>225</v>
      </c>
      <c r="E10" s="26"/>
      <c r="F10" s="26"/>
      <c r="G10" s="26"/>
      <c r="H10" s="26"/>
      <c r="I10" s="26"/>
      <c r="J10" s="26"/>
      <c r="K10" s="26" t="s">
        <v>458</v>
      </c>
      <c r="L10" s="26" t="s">
        <v>458</v>
      </c>
      <c r="M10" s="26">
        <v>6</v>
      </c>
      <c r="N10" s="26"/>
    </row>
    <row r="11" spans="1:14" s="16" customFormat="1" ht="19.5">
      <c r="A11" s="28"/>
      <c r="B11" s="18" t="s">
        <v>1041</v>
      </c>
      <c r="C11" s="18"/>
      <c r="D11" s="19" t="s">
        <v>1042</v>
      </c>
      <c r="E11" s="26"/>
      <c r="F11" s="26"/>
      <c r="G11" s="26"/>
      <c r="H11" s="26"/>
      <c r="I11" s="26"/>
      <c r="J11" s="26"/>
      <c r="K11" s="26"/>
      <c r="L11" s="26"/>
      <c r="M11" s="21">
        <v>3454</v>
      </c>
      <c r="N11" s="21"/>
    </row>
    <row r="12" spans="1:14" s="16" customFormat="1" ht="19.5">
      <c r="A12" s="17"/>
      <c r="B12" s="18" t="s">
        <v>366</v>
      </c>
      <c r="C12" s="18"/>
      <c r="D12" s="19" t="s">
        <v>275</v>
      </c>
      <c r="E12" s="19" t="s">
        <v>458</v>
      </c>
      <c r="F12" s="19" t="s">
        <v>458</v>
      </c>
      <c r="G12" s="20" t="s">
        <v>315</v>
      </c>
      <c r="H12" s="21" t="s">
        <v>692</v>
      </c>
      <c r="I12" s="21" t="s">
        <v>692</v>
      </c>
      <c r="J12" s="65" t="s">
        <v>687</v>
      </c>
      <c r="K12" s="260">
        <v>7000</v>
      </c>
      <c r="L12" s="21">
        <v>5000</v>
      </c>
      <c r="M12" s="21">
        <v>5513</v>
      </c>
      <c r="N12" s="21"/>
    </row>
    <row r="13" spans="1:14" s="16" customFormat="1" ht="19.5">
      <c r="A13" s="17"/>
      <c r="B13" s="18"/>
      <c r="C13" s="18"/>
      <c r="D13" s="19"/>
      <c r="E13" s="19"/>
      <c r="F13" s="19"/>
      <c r="G13" s="22" t="s">
        <v>462</v>
      </c>
      <c r="H13" s="23" t="s">
        <v>693</v>
      </c>
      <c r="I13" s="23" t="s">
        <v>487</v>
      </c>
      <c r="J13" s="23" t="s">
        <v>688</v>
      </c>
      <c r="K13" s="260" t="s">
        <v>239</v>
      </c>
      <c r="L13" s="260" t="s">
        <v>239</v>
      </c>
      <c r="M13" s="21"/>
      <c r="N13" s="21"/>
    </row>
    <row r="14" spans="1:14" s="16" customFormat="1" ht="19.5">
      <c r="A14" s="17"/>
      <c r="B14" s="18" t="s">
        <v>22</v>
      </c>
      <c r="C14" s="18"/>
      <c r="D14" s="19" t="s">
        <v>683</v>
      </c>
      <c r="E14" s="19"/>
      <c r="F14" s="19"/>
      <c r="G14" s="22"/>
      <c r="H14" s="23"/>
      <c r="I14" s="23"/>
      <c r="J14" s="23"/>
      <c r="K14" s="260" t="s">
        <v>458</v>
      </c>
      <c r="L14" s="21" t="s">
        <v>846</v>
      </c>
      <c r="M14" s="21">
        <v>27</v>
      </c>
      <c r="N14" s="21"/>
    </row>
    <row r="15" spans="1:14" s="16" customFormat="1" ht="19.5">
      <c r="A15" s="17"/>
      <c r="B15" s="18" t="s">
        <v>367</v>
      </c>
      <c r="C15" s="18"/>
      <c r="D15" s="19" t="s">
        <v>203</v>
      </c>
      <c r="E15" s="19" t="s">
        <v>458</v>
      </c>
      <c r="F15" s="19" t="s">
        <v>458</v>
      </c>
      <c r="G15" s="20" t="s">
        <v>316</v>
      </c>
      <c r="H15" s="21" t="s">
        <v>694</v>
      </c>
      <c r="I15" s="21" t="s">
        <v>482</v>
      </c>
      <c r="J15" s="21" t="s">
        <v>635</v>
      </c>
      <c r="K15" s="260" t="s">
        <v>240</v>
      </c>
      <c r="L15" s="21" t="s">
        <v>820</v>
      </c>
      <c r="M15" s="21">
        <v>16</v>
      </c>
      <c r="N15" s="21"/>
    </row>
    <row r="16" spans="1:14" s="16" customFormat="1" ht="19.5" hidden="1">
      <c r="A16" s="17"/>
      <c r="B16" s="18" t="s">
        <v>368</v>
      </c>
      <c r="C16" s="18"/>
      <c r="D16" s="19" t="s">
        <v>275</v>
      </c>
      <c r="E16" s="19" t="s">
        <v>458</v>
      </c>
      <c r="F16" s="19" t="s">
        <v>458</v>
      </c>
      <c r="G16" s="20" t="s">
        <v>320</v>
      </c>
      <c r="H16" s="21">
        <v>2000</v>
      </c>
      <c r="I16" s="21" t="s">
        <v>634</v>
      </c>
      <c r="J16" s="21" t="s">
        <v>458</v>
      </c>
      <c r="K16" s="260" t="s">
        <v>458</v>
      </c>
      <c r="L16" s="21" t="s">
        <v>458</v>
      </c>
      <c r="M16" s="21" t="s">
        <v>458</v>
      </c>
      <c r="N16" s="21"/>
    </row>
    <row r="17" spans="1:14" s="16" customFormat="1" ht="19.5" hidden="1">
      <c r="A17" s="17"/>
      <c r="B17" s="18" t="s">
        <v>483</v>
      </c>
      <c r="C17" s="18"/>
      <c r="D17" s="19" t="s">
        <v>275</v>
      </c>
      <c r="E17" s="19"/>
      <c r="F17" s="19"/>
      <c r="G17" s="20"/>
      <c r="H17" s="21" t="s">
        <v>458</v>
      </c>
      <c r="I17" s="21" t="s">
        <v>458</v>
      </c>
      <c r="J17" s="21" t="s">
        <v>633</v>
      </c>
      <c r="K17" s="260" t="s">
        <v>633</v>
      </c>
      <c r="L17" s="21" t="s">
        <v>633</v>
      </c>
      <c r="M17" s="21" t="s">
        <v>458</v>
      </c>
      <c r="N17" s="21"/>
    </row>
    <row r="18" spans="1:14" s="16" customFormat="1" ht="19.5">
      <c r="A18" s="24" t="s">
        <v>348</v>
      </c>
      <c r="B18" s="25"/>
      <c r="C18" s="25"/>
      <c r="D18" s="19"/>
      <c r="E18" s="26"/>
      <c r="F18" s="26"/>
      <c r="G18" s="27"/>
      <c r="H18" s="26"/>
      <c r="I18" s="26"/>
      <c r="J18" s="26"/>
      <c r="K18" s="26"/>
      <c r="L18" s="26"/>
      <c r="M18" s="26"/>
      <c r="N18" s="26"/>
    </row>
    <row r="19" spans="1:14" s="16" customFormat="1" ht="19.5" hidden="1">
      <c r="A19" s="17"/>
      <c r="B19" s="18" t="s">
        <v>480</v>
      </c>
      <c r="C19" s="29"/>
      <c r="D19" s="19" t="s">
        <v>683</v>
      </c>
      <c r="E19" s="26"/>
      <c r="F19" s="26"/>
      <c r="G19" s="27"/>
      <c r="H19" s="26" t="s">
        <v>458</v>
      </c>
      <c r="I19" s="30" t="s">
        <v>481</v>
      </c>
      <c r="J19" s="26" t="s">
        <v>632</v>
      </c>
      <c r="K19" s="26" t="s">
        <v>241</v>
      </c>
      <c r="L19" s="26" t="s">
        <v>821</v>
      </c>
      <c r="M19" s="26">
        <v>50</v>
      </c>
      <c r="N19" s="26"/>
    </row>
    <row r="20" spans="1:14" s="16" customFormat="1" ht="19.5">
      <c r="A20" s="28"/>
      <c r="B20" s="18" t="s">
        <v>564</v>
      </c>
      <c r="C20" s="29"/>
      <c r="D20" s="19" t="s">
        <v>683</v>
      </c>
      <c r="E20" s="26" t="s">
        <v>458</v>
      </c>
      <c r="F20" s="26">
        <v>80</v>
      </c>
      <c r="G20" s="27" t="s">
        <v>463</v>
      </c>
      <c r="H20" s="26" t="s">
        <v>695</v>
      </c>
      <c r="I20" s="26" t="s">
        <v>484</v>
      </c>
      <c r="J20" s="26" t="s">
        <v>484</v>
      </c>
      <c r="K20" s="26" t="s">
        <v>484</v>
      </c>
      <c r="L20" s="26" t="s">
        <v>484</v>
      </c>
      <c r="M20" s="26">
        <v>85</v>
      </c>
      <c r="N20" s="26"/>
    </row>
    <row r="21" spans="1:14" s="16" customFormat="1" ht="19.5" hidden="1">
      <c r="A21" s="28"/>
      <c r="B21" s="18" t="s">
        <v>479</v>
      </c>
      <c r="C21" s="29"/>
      <c r="D21" s="19" t="s">
        <v>683</v>
      </c>
      <c r="E21" s="27" t="s">
        <v>458</v>
      </c>
      <c r="F21" s="26">
        <v>75</v>
      </c>
      <c r="G21" s="27" t="s">
        <v>317</v>
      </c>
      <c r="H21" s="27" t="s">
        <v>317</v>
      </c>
      <c r="I21" s="26"/>
      <c r="J21" s="26"/>
      <c r="K21" s="26"/>
      <c r="L21" s="26"/>
      <c r="M21" s="26"/>
      <c r="N21" s="26"/>
    </row>
    <row r="22" spans="1:14" s="16" customFormat="1" ht="19.5" hidden="1">
      <c r="A22" s="28"/>
      <c r="B22" s="18" t="s">
        <v>478</v>
      </c>
      <c r="C22" s="29"/>
      <c r="D22" s="19"/>
      <c r="E22" s="26"/>
      <c r="F22" s="30"/>
      <c r="G22" s="26"/>
      <c r="H22" s="26"/>
      <c r="I22" s="26"/>
      <c r="J22" s="26"/>
      <c r="K22" s="26"/>
      <c r="L22" s="26"/>
      <c r="M22" s="26"/>
      <c r="N22" s="26"/>
    </row>
    <row r="23" spans="1:14" s="16" customFormat="1" ht="19.5">
      <c r="A23" s="28"/>
      <c r="B23" s="8" t="s">
        <v>689</v>
      </c>
      <c r="C23" s="31"/>
      <c r="D23" s="19" t="s">
        <v>683</v>
      </c>
      <c r="E23" s="26"/>
      <c r="F23" s="30"/>
      <c r="G23" s="26" t="s">
        <v>458</v>
      </c>
      <c r="H23" s="27" t="s">
        <v>317</v>
      </c>
      <c r="I23" s="26" t="s">
        <v>421</v>
      </c>
      <c r="J23" s="26" t="s">
        <v>591</v>
      </c>
      <c r="K23" s="26" t="s">
        <v>591</v>
      </c>
      <c r="L23" s="26" t="s">
        <v>591</v>
      </c>
      <c r="M23" s="26" t="s">
        <v>591</v>
      </c>
      <c r="N23" s="26"/>
    </row>
    <row r="24" spans="1:14" s="16" customFormat="1" ht="19.5">
      <c r="A24" s="28"/>
      <c r="B24" s="32"/>
      <c r="C24" s="33" t="s">
        <v>477</v>
      </c>
      <c r="D24" s="19"/>
      <c r="E24" s="26"/>
      <c r="F24" s="30"/>
      <c r="G24" s="26"/>
      <c r="H24" s="26"/>
      <c r="I24" s="26"/>
      <c r="J24" s="26" t="s">
        <v>631</v>
      </c>
      <c r="K24" s="26" t="s">
        <v>239</v>
      </c>
      <c r="L24" s="26" t="s">
        <v>239</v>
      </c>
      <c r="M24" s="26"/>
      <c r="N24" s="26"/>
    </row>
    <row r="25" spans="1:14" s="16" customFormat="1" ht="19.5">
      <c r="A25" s="17" t="s">
        <v>349</v>
      </c>
      <c r="B25" s="18"/>
      <c r="C25" s="18"/>
      <c r="D25" s="19"/>
      <c r="E25" s="19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6" customFormat="1" ht="19.5">
      <c r="A26" s="17"/>
      <c r="B26" s="18" t="s">
        <v>847</v>
      </c>
      <c r="C26" s="18"/>
      <c r="D26" s="19" t="s">
        <v>848</v>
      </c>
      <c r="E26" s="19"/>
      <c r="F26" s="26"/>
      <c r="G26" s="26"/>
      <c r="H26" s="26"/>
      <c r="I26" s="26"/>
      <c r="J26" s="26"/>
      <c r="K26" s="26"/>
      <c r="L26" s="26" t="s">
        <v>849</v>
      </c>
      <c r="M26" s="26">
        <v>365</v>
      </c>
      <c r="N26" s="26"/>
    </row>
    <row r="27" spans="1:14" s="16" customFormat="1" ht="19.5">
      <c r="A27" s="28"/>
      <c r="B27" s="18" t="s">
        <v>373</v>
      </c>
      <c r="C27" s="18"/>
      <c r="D27" s="19" t="s">
        <v>683</v>
      </c>
      <c r="E27" s="19" t="s">
        <v>458</v>
      </c>
      <c r="F27" s="26">
        <v>90</v>
      </c>
      <c r="G27" s="26" t="s">
        <v>318</v>
      </c>
      <c r="H27" s="26" t="s">
        <v>696</v>
      </c>
      <c r="I27" s="26" t="s">
        <v>318</v>
      </c>
      <c r="J27" s="26" t="s">
        <v>318</v>
      </c>
      <c r="K27" s="26" t="s">
        <v>242</v>
      </c>
      <c r="L27" s="26" t="s">
        <v>242</v>
      </c>
      <c r="M27" s="26">
        <v>90</v>
      </c>
      <c r="N27" s="26"/>
    </row>
    <row r="28" spans="1:14" s="16" customFormat="1" ht="19.5">
      <c r="A28" s="17" t="s">
        <v>350</v>
      </c>
      <c r="B28" s="18"/>
      <c r="C28" s="18"/>
      <c r="D28" s="19"/>
      <c r="E28" s="19"/>
      <c r="F28" s="26"/>
      <c r="G28" s="26"/>
      <c r="H28" s="26"/>
      <c r="I28" s="26"/>
      <c r="J28" s="26"/>
      <c r="K28" s="26"/>
      <c r="L28" s="26"/>
      <c r="M28" s="26"/>
      <c r="N28" s="26"/>
    </row>
    <row r="29" spans="1:14" s="16" customFormat="1" ht="19.5" customHeight="1">
      <c r="A29" s="28"/>
      <c r="B29" s="18" t="s">
        <v>273</v>
      </c>
      <c r="C29" s="29"/>
      <c r="D29" s="19" t="s">
        <v>683</v>
      </c>
      <c r="E29" s="34" t="s">
        <v>269</v>
      </c>
      <c r="F29" s="30" t="s">
        <v>267</v>
      </c>
      <c r="G29" s="26" t="s">
        <v>78</v>
      </c>
      <c r="H29" s="26" t="s">
        <v>690</v>
      </c>
      <c r="I29" s="26" t="s">
        <v>442</v>
      </c>
      <c r="J29" s="26" t="s">
        <v>291</v>
      </c>
      <c r="K29" s="26" t="s">
        <v>255</v>
      </c>
      <c r="L29" s="26" t="s">
        <v>944</v>
      </c>
      <c r="M29" s="26">
        <v>80</v>
      </c>
      <c r="N29" s="26"/>
    </row>
    <row r="30" spans="1:14" s="16" customFormat="1" ht="19.5" customHeight="1">
      <c r="A30" s="28"/>
      <c r="B30" s="18" t="s">
        <v>274</v>
      </c>
      <c r="C30" s="29"/>
      <c r="D30" s="19"/>
      <c r="E30" s="34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16" customFormat="1" ht="19.5" customHeight="1">
      <c r="A31" s="28"/>
      <c r="B31" s="18" t="s">
        <v>265</v>
      </c>
      <c r="C31" s="29"/>
      <c r="D31" s="19" t="s">
        <v>683</v>
      </c>
      <c r="E31" s="34" t="s">
        <v>270</v>
      </c>
      <c r="F31" s="30" t="s">
        <v>268</v>
      </c>
      <c r="G31" s="26" t="s">
        <v>79</v>
      </c>
      <c r="H31" s="26" t="s">
        <v>691</v>
      </c>
      <c r="I31" s="26" t="s">
        <v>443</v>
      </c>
      <c r="J31" s="26" t="s">
        <v>290</v>
      </c>
      <c r="K31" s="26" t="s">
        <v>259</v>
      </c>
      <c r="L31" s="26" t="s">
        <v>945</v>
      </c>
      <c r="M31" s="26">
        <v>5</v>
      </c>
      <c r="N31" s="26"/>
    </row>
    <row r="32" spans="1:14" s="16" customFormat="1" ht="19.5" customHeight="1">
      <c r="A32" s="28"/>
      <c r="B32" s="18" t="s">
        <v>266</v>
      </c>
      <c r="C32" s="29"/>
      <c r="D32" s="19"/>
      <c r="E32" s="34"/>
      <c r="F32" s="30"/>
      <c r="G32" s="26"/>
      <c r="H32" s="26"/>
      <c r="I32" s="26"/>
      <c r="J32" s="26"/>
      <c r="K32" s="26"/>
      <c r="L32" s="26"/>
      <c r="M32" s="26"/>
      <c r="N32" s="26"/>
    </row>
    <row r="33" spans="1:14" s="16" customFormat="1" ht="21" customHeight="1">
      <c r="A33" s="28"/>
      <c r="B33" s="35" t="s">
        <v>374</v>
      </c>
      <c r="C33" s="18"/>
      <c r="D33" s="19" t="s">
        <v>610</v>
      </c>
      <c r="E33" s="36" t="s">
        <v>271</v>
      </c>
      <c r="F33" s="21" t="s">
        <v>330</v>
      </c>
      <c r="G33" s="21" t="s">
        <v>331</v>
      </c>
      <c r="H33" s="21" t="s">
        <v>331</v>
      </c>
      <c r="I33" s="21" t="s">
        <v>331</v>
      </c>
      <c r="J33" s="21" t="s">
        <v>331</v>
      </c>
      <c r="K33" s="65" t="s">
        <v>256</v>
      </c>
      <c r="L33" s="65" t="s">
        <v>256</v>
      </c>
      <c r="M33" s="65">
        <v>2320000</v>
      </c>
      <c r="N33" s="65"/>
    </row>
    <row r="34" spans="1:14" s="16" customFormat="1" ht="21" customHeight="1">
      <c r="A34" s="28"/>
      <c r="B34" s="35"/>
      <c r="C34" s="18"/>
      <c r="D34" s="19"/>
      <c r="E34" s="36"/>
      <c r="F34" s="23" t="s">
        <v>518</v>
      </c>
      <c r="G34" s="23" t="s">
        <v>332</v>
      </c>
      <c r="H34" s="30" t="s">
        <v>159</v>
      </c>
      <c r="I34" s="30" t="s">
        <v>485</v>
      </c>
      <c r="J34" s="30" t="s">
        <v>288</v>
      </c>
      <c r="K34" s="30" t="s">
        <v>257</v>
      </c>
      <c r="L34" s="30" t="s">
        <v>834</v>
      </c>
      <c r="M34" s="26"/>
      <c r="N34" s="26"/>
    </row>
    <row r="35" spans="1:14" s="16" customFormat="1" ht="19.5">
      <c r="A35" s="17"/>
      <c r="B35" s="18" t="s">
        <v>66</v>
      </c>
      <c r="C35" s="29"/>
      <c r="D35" s="19" t="s">
        <v>683</v>
      </c>
      <c r="E35" s="19" t="s">
        <v>458</v>
      </c>
      <c r="F35" s="30" t="s">
        <v>520</v>
      </c>
      <c r="G35" s="30" t="s">
        <v>464</v>
      </c>
      <c r="H35" s="30" t="s">
        <v>160</v>
      </c>
      <c r="I35" s="30" t="s">
        <v>486</v>
      </c>
      <c r="J35" s="30" t="s">
        <v>289</v>
      </c>
      <c r="K35" s="30" t="s">
        <v>258</v>
      </c>
      <c r="L35" s="313" t="s">
        <v>835</v>
      </c>
      <c r="M35" s="26"/>
      <c r="N35" s="26"/>
    </row>
    <row r="36" spans="1:14" s="16" customFormat="1" ht="19.5">
      <c r="A36" s="17"/>
      <c r="B36" s="18" t="s">
        <v>519</v>
      </c>
      <c r="C36" s="29"/>
      <c r="D36" s="19"/>
      <c r="E36" s="19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16" customFormat="1" ht="21" customHeight="1">
      <c r="A37" s="11"/>
      <c r="B37" s="12"/>
      <c r="C37" s="12"/>
      <c r="D37" s="37"/>
      <c r="E37" s="37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6" customFormat="1" ht="19.5" customHeight="1" hidden="1">
      <c r="A38" s="38" t="s">
        <v>272</v>
      </c>
      <c r="B38" s="38"/>
      <c r="C38" s="39"/>
      <c r="D38" s="40"/>
      <c r="E38" s="40"/>
      <c r="F38" s="41"/>
      <c r="G38" s="41"/>
      <c r="H38" s="41"/>
      <c r="I38" s="41"/>
      <c r="J38" s="41"/>
      <c r="K38" s="41"/>
      <c r="L38" s="41"/>
      <c r="M38" s="41"/>
      <c r="N38" s="41"/>
    </row>
    <row r="40" ht="19.5" customHeight="1" hidden="1">
      <c r="C40" s="1" t="s">
        <v>508</v>
      </c>
    </row>
    <row r="41" ht="15" customHeight="1" hidden="1">
      <c r="C41" s="1"/>
    </row>
    <row r="42" ht="19.5" customHeight="1" hidden="1">
      <c r="C42" s="2" t="s">
        <v>684</v>
      </c>
    </row>
    <row r="43" ht="19.5" customHeight="1" hidden="1">
      <c r="C43" s="2" t="s">
        <v>685</v>
      </c>
    </row>
    <row r="67" ht="19.5" customHeight="1">
      <c r="A67" s="1"/>
    </row>
    <row r="68" ht="14.25" customHeight="1"/>
    <row r="70" ht="15" customHeight="1"/>
    <row r="71" ht="19.5" customHeight="1">
      <c r="A71" s="1"/>
    </row>
    <row r="72" ht="13.5" customHeight="1"/>
  </sheetData>
  <sheetProtection/>
  <mergeCells count="3">
    <mergeCell ref="A7:C7"/>
    <mergeCell ref="M6:M8"/>
    <mergeCell ref="N6:N8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D10" sqref="D10"/>
    </sheetView>
  </sheetViews>
  <sheetFormatPr defaultColWidth="9.140625" defaultRowHeight="21.75"/>
  <cols>
    <col min="1" max="1" width="2.7109375" style="2" customWidth="1"/>
    <col min="2" max="2" width="2.8515625" style="2" customWidth="1"/>
    <col min="3" max="3" width="2.7109375" style="2" customWidth="1"/>
    <col min="4" max="4" width="20.421875" style="2" customWidth="1"/>
    <col min="5" max="5" width="24.140625" style="2" customWidth="1"/>
    <col min="6" max="7" width="11.421875" style="2" customWidth="1"/>
    <col min="8" max="8" width="38.8515625" style="2" customWidth="1"/>
    <col min="9" max="9" width="33.421875" style="2" customWidth="1"/>
    <col min="10" max="12" width="12.421875" style="2" hidden="1" customWidth="1"/>
    <col min="13" max="13" width="12.140625" style="2" hidden="1" customWidth="1"/>
    <col min="14" max="14" width="10.421875" style="2" hidden="1" customWidth="1"/>
    <col min="15" max="15" width="13.00390625" style="2" hidden="1" customWidth="1"/>
    <col min="16" max="16" width="26.00390625" style="2" hidden="1" customWidth="1"/>
    <col min="17" max="16384" width="9.140625" style="2" customWidth="1"/>
  </cols>
  <sheetData>
    <row r="1" spans="1:15" s="1" customFormat="1" ht="19.5" customHeight="1">
      <c r="A1" s="717" t="s">
        <v>1627</v>
      </c>
      <c r="N1" s="3"/>
      <c r="O1" s="3"/>
    </row>
    <row r="2" spans="1:16" s="1" customFormat="1" ht="19.5" customHeight="1">
      <c r="A2" s="117"/>
      <c r="B2" s="118"/>
      <c r="C2" s="118"/>
      <c r="D2" s="118"/>
      <c r="E2" s="118"/>
      <c r="F2" s="725" t="s">
        <v>276</v>
      </c>
      <c r="G2" s="727"/>
      <c r="H2" s="1146" t="s">
        <v>1628</v>
      </c>
      <c r="I2" s="1146" t="s">
        <v>1629</v>
      </c>
      <c r="J2" s="692" t="s">
        <v>204</v>
      </c>
      <c r="K2" s="693"/>
      <c r="L2" s="693"/>
      <c r="M2" s="694"/>
      <c r="N2" s="120" t="s">
        <v>98</v>
      </c>
      <c r="O2" s="120"/>
      <c r="P2" s="121"/>
    </row>
    <row r="3" spans="1:16" s="1" customFormat="1" ht="19.5" customHeight="1">
      <c r="A3" s="695" t="s">
        <v>351</v>
      </c>
      <c r="B3" s="696"/>
      <c r="C3" s="696"/>
      <c r="D3" s="696"/>
      <c r="E3" s="697"/>
      <c r="F3" s="1146" t="s">
        <v>682</v>
      </c>
      <c r="G3" s="1146" t="s">
        <v>1348</v>
      </c>
      <c r="H3" s="1148"/>
      <c r="I3" s="1148"/>
      <c r="J3" s="122" t="s">
        <v>697</v>
      </c>
      <c r="K3" s="122" t="s">
        <v>698</v>
      </c>
      <c r="L3" s="122" t="s">
        <v>699</v>
      </c>
      <c r="M3" s="123" t="s">
        <v>700</v>
      </c>
      <c r="N3" s="124"/>
      <c r="O3" s="124" t="s">
        <v>98</v>
      </c>
      <c r="P3" s="125" t="s">
        <v>100</v>
      </c>
    </row>
    <row r="4" spans="1:16" s="1" customFormat="1" ht="19.5" customHeight="1">
      <c r="A4" s="49"/>
      <c r="B4" s="50"/>
      <c r="C4" s="50"/>
      <c r="D4" s="50"/>
      <c r="E4" s="50"/>
      <c r="F4" s="1147"/>
      <c r="G4" s="1147"/>
      <c r="H4" s="1147"/>
      <c r="I4" s="1147"/>
      <c r="J4" s="289" t="s">
        <v>979</v>
      </c>
      <c r="K4" s="289" t="s">
        <v>980</v>
      </c>
      <c r="L4" s="289" t="s">
        <v>981</v>
      </c>
      <c r="M4" s="289" t="s">
        <v>982</v>
      </c>
      <c r="N4" s="127"/>
      <c r="O4" s="128"/>
      <c r="P4" s="129"/>
    </row>
    <row r="5" spans="1:16" s="1" customFormat="1" ht="19.5" customHeight="1">
      <c r="A5" s="1198" t="s">
        <v>702</v>
      </c>
      <c r="B5" s="1199"/>
      <c r="C5" s="1199"/>
      <c r="D5" s="1199"/>
      <c r="E5" s="1200"/>
      <c r="F5" s="1185"/>
      <c r="G5" s="1185"/>
      <c r="H5" s="1185"/>
      <c r="I5" s="1185"/>
      <c r="J5" s="1181"/>
      <c r="K5" s="133"/>
      <c r="L5" s="133"/>
      <c r="M5" s="133"/>
      <c r="N5" s="134">
        <f>SUM(N6,N44)</f>
        <v>2651100</v>
      </c>
      <c r="O5" s="134">
        <f>SUM(O6,O44)</f>
        <v>2224630</v>
      </c>
      <c r="P5" s="135"/>
    </row>
    <row r="6" spans="1:16" s="141" customFormat="1" ht="19.5" customHeight="1">
      <c r="A6" s="53" t="s">
        <v>355</v>
      </c>
      <c r="B6" s="54"/>
      <c r="C6" s="54"/>
      <c r="D6" s="54"/>
      <c r="E6" s="136"/>
      <c r="F6" s="140"/>
      <c r="G6" s="140"/>
      <c r="H6" s="140"/>
      <c r="I6" s="140"/>
      <c r="J6" s="1182"/>
      <c r="K6" s="137"/>
      <c r="L6" s="137"/>
      <c r="M6" s="137"/>
      <c r="N6" s="138">
        <f aca="true" t="shared" si="0" ref="N6:O8">SUM(N7)</f>
        <v>1658500</v>
      </c>
      <c r="O6" s="138">
        <f t="shared" si="0"/>
        <v>1769430</v>
      </c>
      <c r="P6" s="138"/>
    </row>
    <row r="7" spans="1:16" s="141" customFormat="1" ht="19.5" customHeight="1">
      <c r="A7" s="79" t="s">
        <v>356</v>
      </c>
      <c r="B7" s="142"/>
      <c r="C7" s="142"/>
      <c r="D7" s="142"/>
      <c r="E7" s="143"/>
      <c r="F7" s="100"/>
      <c r="G7" s="100"/>
      <c r="H7" s="100"/>
      <c r="I7" s="100"/>
      <c r="J7" s="1183"/>
      <c r="K7" s="144"/>
      <c r="L7" s="144"/>
      <c r="M7" s="144"/>
      <c r="N7" s="145">
        <f t="shared" si="0"/>
        <v>1658500</v>
      </c>
      <c r="O7" s="145">
        <f t="shared" si="0"/>
        <v>1769430</v>
      </c>
      <c r="P7" s="145"/>
    </row>
    <row r="8" spans="1:16" s="141" customFormat="1" ht="19.5" customHeight="1">
      <c r="A8" s="79" t="s">
        <v>17</v>
      </c>
      <c r="B8" s="142"/>
      <c r="C8" s="142"/>
      <c r="D8" s="142"/>
      <c r="E8" s="143"/>
      <c r="F8" s="100"/>
      <c r="G8" s="100"/>
      <c r="H8" s="100"/>
      <c r="I8" s="100"/>
      <c r="J8" s="1183"/>
      <c r="K8" s="144"/>
      <c r="L8" s="144"/>
      <c r="M8" s="144"/>
      <c r="N8" s="146">
        <f t="shared" si="0"/>
        <v>1658500</v>
      </c>
      <c r="O8" s="146">
        <f>SUM(O9+O18)</f>
        <v>1769430</v>
      </c>
      <c r="P8" s="146"/>
    </row>
    <row r="9" spans="1:16" s="141" customFormat="1" ht="19.5" customHeight="1">
      <c r="A9" s="147" t="s">
        <v>653</v>
      </c>
      <c r="B9" s="148"/>
      <c r="C9" s="148"/>
      <c r="D9" s="148"/>
      <c r="E9" s="149"/>
      <c r="F9" s="182"/>
      <c r="G9" s="182"/>
      <c r="H9" s="182"/>
      <c r="I9" s="182"/>
      <c r="J9" s="1194" t="s">
        <v>983</v>
      </c>
      <c r="K9" s="100"/>
      <c r="L9" s="202"/>
      <c r="M9" s="150" t="s">
        <v>984</v>
      </c>
      <c r="N9" s="155">
        <f>SUM(N11:N21)</f>
        <v>1658500</v>
      </c>
      <c r="O9" s="155">
        <f>SUM(O10,O16)</f>
        <v>999430</v>
      </c>
      <c r="P9" s="100" t="s">
        <v>850</v>
      </c>
    </row>
    <row r="10" spans="1:16" s="141" customFormat="1" ht="19.5" customHeight="1">
      <c r="A10" s="147"/>
      <c r="B10" s="32" t="s">
        <v>514</v>
      </c>
      <c r="C10" s="148"/>
      <c r="D10" s="148"/>
      <c r="E10" s="149"/>
      <c r="F10" s="182"/>
      <c r="G10" s="182"/>
      <c r="H10" s="182"/>
      <c r="I10" s="182"/>
      <c r="J10" s="152"/>
      <c r="K10" s="100"/>
      <c r="L10" s="153"/>
      <c r="M10" s="150"/>
      <c r="N10" s="155"/>
      <c r="O10" s="221">
        <f>SUM(O11:O12)</f>
        <v>999430</v>
      </c>
      <c r="P10" s="102"/>
    </row>
    <row r="11" spans="1:16" s="8" customFormat="1" ht="19.5" customHeight="1" hidden="1">
      <c r="A11" s="59"/>
      <c r="B11" s="32" t="s">
        <v>563</v>
      </c>
      <c r="C11" s="32"/>
      <c r="D11" s="32"/>
      <c r="E11" s="31"/>
      <c r="F11" s="60"/>
      <c r="G11" s="60"/>
      <c r="H11" s="60"/>
      <c r="I11" s="60"/>
      <c r="J11" s="32"/>
      <c r="K11" s="102"/>
      <c r="L11" s="32"/>
      <c r="M11" s="102"/>
      <c r="N11" s="156">
        <v>682500</v>
      </c>
      <c r="O11" s="156">
        <v>875830</v>
      </c>
      <c r="P11" s="102"/>
    </row>
    <row r="12" spans="1:16" s="8" customFormat="1" ht="19.5" customHeight="1" hidden="1">
      <c r="A12" s="59"/>
      <c r="B12" s="32" t="s">
        <v>731</v>
      </c>
      <c r="C12" s="32"/>
      <c r="D12" s="32"/>
      <c r="E12" s="31"/>
      <c r="F12" s="60" t="s">
        <v>458</v>
      </c>
      <c r="G12" s="60"/>
      <c r="H12" s="60"/>
      <c r="I12" s="60"/>
      <c r="J12" s="32"/>
      <c r="K12" s="102"/>
      <c r="L12" s="32"/>
      <c r="M12" s="102"/>
      <c r="N12" s="156"/>
      <c r="O12" s="156">
        <v>123600</v>
      </c>
      <c r="P12" s="102"/>
    </row>
    <row r="13" spans="1:16" s="8" customFormat="1" ht="19.5" customHeight="1" hidden="1">
      <c r="A13" s="59"/>
      <c r="B13" s="32" t="s">
        <v>628</v>
      </c>
      <c r="C13" s="32"/>
      <c r="D13" s="32"/>
      <c r="E13" s="31"/>
      <c r="F13" s="60" t="s">
        <v>458</v>
      </c>
      <c r="G13" s="60"/>
      <c r="H13" s="60"/>
      <c r="I13" s="60"/>
      <c r="J13" s="32"/>
      <c r="K13" s="102"/>
      <c r="L13" s="32"/>
      <c r="M13" s="102"/>
      <c r="N13" s="156">
        <v>105000</v>
      </c>
      <c r="O13" s="156"/>
      <c r="P13" s="102"/>
    </row>
    <row r="14" spans="1:16" s="8" customFormat="1" ht="19.5" customHeight="1" hidden="1">
      <c r="A14" s="59"/>
      <c r="B14" s="32" t="s">
        <v>851</v>
      </c>
      <c r="C14" s="32"/>
      <c r="D14" s="32"/>
      <c r="E14" s="31"/>
      <c r="F14" s="60" t="s">
        <v>853</v>
      </c>
      <c r="G14" s="60"/>
      <c r="H14" s="60"/>
      <c r="I14" s="60"/>
      <c r="J14" s="32"/>
      <c r="K14" s="102"/>
      <c r="L14" s="32"/>
      <c r="M14" s="102"/>
      <c r="N14" s="156"/>
      <c r="O14" s="156"/>
      <c r="P14" s="102"/>
    </row>
    <row r="15" spans="1:16" s="8" customFormat="1" ht="19.5" customHeight="1" hidden="1">
      <c r="A15" s="59"/>
      <c r="B15" s="32" t="s">
        <v>852</v>
      </c>
      <c r="C15" s="32"/>
      <c r="D15" s="32"/>
      <c r="E15" s="31"/>
      <c r="F15" s="60" t="s">
        <v>853</v>
      </c>
      <c r="G15" s="60"/>
      <c r="H15" s="60"/>
      <c r="I15" s="60"/>
      <c r="J15" s="32"/>
      <c r="K15" s="102"/>
      <c r="L15" s="32"/>
      <c r="M15" s="102"/>
      <c r="N15" s="156"/>
      <c r="O15" s="156"/>
      <c r="P15" s="102"/>
    </row>
    <row r="16" spans="1:16" s="8" customFormat="1" ht="19.5" customHeight="1">
      <c r="A16" s="59"/>
      <c r="B16" s="32" t="s">
        <v>107</v>
      </c>
      <c r="C16" s="32"/>
      <c r="D16" s="32"/>
      <c r="E16" s="31"/>
      <c r="F16" s="60" t="s">
        <v>205</v>
      </c>
      <c r="G16" s="60"/>
      <c r="H16" s="60"/>
      <c r="I16" s="60"/>
      <c r="J16" s="32"/>
      <c r="K16" s="102"/>
      <c r="L16" s="32"/>
      <c r="M16" s="102"/>
      <c r="N16" s="156">
        <v>50000</v>
      </c>
      <c r="O16" s="156"/>
      <c r="P16" s="102"/>
    </row>
    <row r="17" spans="1:16" s="8" customFormat="1" ht="15" customHeight="1">
      <c r="A17" s="59"/>
      <c r="B17" s="32"/>
      <c r="C17" s="32"/>
      <c r="D17" s="32"/>
      <c r="E17" s="31"/>
      <c r="F17" s="60"/>
      <c r="G17" s="60"/>
      <c r="H17" s="60"/>
      <c r="I17" s="60"/>
      <c r="J17" s="32"/>
      <c r="K17" s="102"/>
      <c r="L17" s="32"/>
      <c r="M17" s="102"/>
      <c r="N17" s="156"/>
      <c r="O17" s="156"/>
      <c r="P17" s="102"/>
    </row>
    <row r="18" spans="1:16" s="141" customFormat="1" ht="18.75">
      <c r="A18" s="146" t="s">
        <v>1113</v>
      </c>
      <c r="B18" s="228"/>
      <c r="C18" s="142"/>
      <c r="D18" s="142"/>
      <c r="E18" s="143"/>
      <c r="F18" s="157"/>
      <c r="G18" s="157"/>
      <c r="H18" s="157"/>
      <c r="I18" s="157"/>
      <c r="J18" s="1194" t="s">
        <v>983</v>
      </c>
      <c r="K18" s="100"/>
      <c r="L18" s="202"/>
      <c r="M18" s="150" t="s">
        <v>984</v>
      </c>
      <c r="N18" s="146">
        <f>SUM(N19:N37)</f>
        <v>421000</v>
      </c>
      <c r="O18" s="145">
        <f>SUM(O19)</f>
        <v>770000</v>
      </c>
      <c r="P18" s="100"/>
    </row>
    <row r="19" spans="1:16" s="8" customFormat="1" ht="19.5" customHeight="1">
      <c r="A19" s="59"/>
      <c r="B19" s="31" t="s">
        <v>399</v>
      </c>
      <c r="C19" s="32"/>
      <c r="D19" s="32"/>
      <c r="E19" s="31"/>
      <c r="F19" s="259" t="s">
        <v>854</v>
      </c>
      <c r="G19" s="259"/>
      <c r="H19" s="259"/>
      <c r="I19" s="259"/>
      <c r="J19" s="32"/>
      <c r="K19" s="102"/>
      <c r="L19" s="32"/>
      <c r="M19" s="102"/>
      <c r="N19" s="156"/>
      <c r="O19" s="156">
        <v>770000</v>
      </c>
      <c r="P19" s="102"/>
    </row>
    <row r="20" spans="1:16" s="8" customFormat="1" ht="19.5" customHeight="1">
      <c r="A20" s="59"/>
      <c r="B20" s="32"/>
      <c r="C20" s="32" t="s">
        <v>457</v>
      </c>
      <c r="D20" s="32"/>
      <c r="E20" s="31"/>
      <c r="F20" s="60" t="s">
        <v>205</v>
      </c>
      <c r="G20" s="60"/>
      <c r="H20" s="60"/>
      <c r="I20" s="60"/>
      <c r="J20" s="32"/>
      <c r="K20" s="102"/>
      <c r="L20" s="32"/>
      <c r="M20" s="102"/>
      <c r="N20" s="156">
        <v>100000</v>
      </c>
      <c r="O20" s="156"/>
      <c r="P20" s="102"/>
    </row>
    <row r="21" spans="1:16" s="8" customFormat="1" ht="19.5" customHeight="1">
      <c r="A21" s="59"/>
      <c r="B21" s="32"/>
      <c r="C21" s="32" t="s">
        <v>106</v>
      </c>
      <c r="D21" s="32"/>
      <c r="E21" s="31"/>
      <c r="F21" s="60" t="s">
        <v>458</v>
      </c>
      <c r="G21" s="60"/>
      <c r="H21" s="60"/>
      <c r="I21" s="60"/>
      <c r="J21" s="32"/>
      <c r="K21" s="102"/>
      <c r="L21" s="32"/>
      <c r="M21" s="102"/>
      <c r="N21" s="156">
        <v>300000</v>
      </c>
      <c r="O21" s="156"/>
      <c r="P21" s="102"/>
    </row>
    <row r="22" spans="1:16" s="8" customFormat="1" ht="19.5" customHeight="1">
      <c r="A22" s="59"/>
      <c r="B22" s="180" t="s">
        <v>630</v>
      </c>
      <c r="C22" s="32"/>
      <c r="D22" s="32"/>
      <c r="E22" s="31"/>
      <c r="F22" s="252" t="s">
        <v>855</v>
      </c>
      <c r="G22" s="252"/>
      <c r="H22" s="252"/>
      <c r="I22" s="252"/>
      <c r="J22" s="32"/>
      <c r="K22" s="102"/>
      <c r="L22" s="32"/>
      <c r="M22" s="102"/>
      <c r="N22" s="156"/>
      <c r="O22" s="156"/>
      <c r="P22" s="102"/>
    </row>
    <row r="23" spans="1:16" s="8" customFormat="1" ht="14.25" customHeight="1">
      <c r="A23" s="59"/>
      <c r="B23" s="176"/>
      <c r="C23" s="32"/>
      <c r="D23" s="32"/>
      <c r="E23" s="31"/>
      <c r="F23" s="60"/>
      <c r="G23" s="60"/>
      <c r="H23" s="60"/>
      <c r="I23" s="60"/>
      <c r="J23" s="32"/>
      <c r="K23" s="102"/>
      <c r="L23" s="32"/>
      <c r="M23" s="102"/>
      <c r="N23" s="156"/>
      <c r="O23" s="156"/>
      <c r="P23" s="102"/>
    </row>
    <row r="24" spans="1:16" s="141" customFormat="1" ht="19.5" customHeight="1">
      <c r="A24" s="79" t="s">
        <v>67</v>
      </c>
      <c r="B24" s="204"/>
      <c r="C24" s="142"/>
      <c r="D24" s="142"/>
      <c r="E24" s="143"/>
      <c r="F24" s="167" t="s">
        <v>594</v>
      </c>
      <c r="G24" s="167"/>
      <c r="H24" s="167"/>
      <c r="I24" s="167"/>
      <c r="J24" s="1194" t="s">
        <v>983</v>
      </c>
      <c r="K24" s="100"/>
      <c r="L24" s="202"/>
      <c r="M24" s="150" t="s">
        <v>984</v>
      </c>
      <c r="N24" s="229" t="s">
        <v>458</v>
      </c>
      <c r="O24" s="229" t="s">
        <v>458</v>
      </c>
      <c r="P24" s="146"/>
    </row>
    <row r="25" spans="1:16" s="8" customFormat="1" ht="19.5" customHeight="1">
      <c r="A25" s="59"/>
      <c r="B25" s="256" t="s">
        <v>856</v>
      </c>
      <c r="C25" s="256"/>
      <c r="D25" s="256"/>
      <c r="E25" s="1201"/>
      <c r="F25" s="252"/>
      <c r="G25" s="252"/>
      <c r="H25" s="252"/>
      <c r="I25" s="252"/>
      <c r="J25" s="171"/>
      <c r="K25" s="32"/>
      <c r="L25" s="102"/>
      <c r="M25" s="32"/>
      <c r="N25" s="102"/>
      <c r="O25" s="156"/>
      <c r="P25" s="156"/>
    </row>
    <row r="26" spans="1:16" s="8" customFormat="1" ht="19.5" customHeight="1">
      <c r="A26" s="86"/>
      <c r="B26" s="369" t="s">
        <v>896</v>
      </c>
      <c r="C26" s="256"/>
      <c r="D26" s="256"/>
      <c r="E26" s="1201"/>
      <c r="F26" s="252"/>
      <c r="G26" s="252"/>
      <c r="H26" s="252"/>
      <c r="I26" s="252"/>
      <c r="J26" s="171"/>
      <c r="K26" s="32"/>
      <c r="L26" s="102"/>
      <c r="M26" s="32"/>
      <c r="N26" s="102"/>
      <c r="O26" s="156"/>
      <c r="P26" s="156"/>
    </row>
    <row r="27" spans="1:16" s="8" customFormat="1" ht="19.5" customHeight="1">
      <c r="A27" s="86"/>
      <c r="B27" s="369" t="s">
        <v>897</v>
      </c>
      <c r="C27" s="256"/>
      <c r="D27" s="256"/>
      <c r="E27" s="1201"/>
      <c r="F27" s="252"/>
      <c r="G27" s="252"/>
      <c r="H27" s="252"/>
      <c r="I27" s="252"/>
      <c r="J27" s="171"/>
      <c r="K27" s="32"/>
      <c r="L27" s="102"/>
      <c r="M27" s="32"/>
      <c r="N27" s="102"/>
      <c r="O27" s="156"/>
      <c r="P27" s="156"/>
    </row>
    <row r="28" spans="1:16" s="141" customFormat="1" ht="19.5" customHeight="1" hidden="1">
      <c r="A28" s="147" t="s">
        <v>566</v>
      </c>
      <c r="B28" s="148"/>
      <c r="C28" s="148"/>
      <c r="D28" s="148"/>
      <c r="E28" s="149"/>
      <c r="F28" s="371"/>
      <c r="G28" s="371"/>
      <c r="H28" s="371"/>
      <c r="I28" s="371"/>
      <c r="J28" s="148"/>
      <c r="K28" s="182"/>
      <c r="L28" s="148"/>
      <c r="M28" s="182"/>
      <c r="N28" s="155"/>
      <c r="O28" s="155"/>
      <c r="P28" s="182"/>
    </row>
    <row r="29" spans="1:16" s="8" customFormat="1" ht="19.5" customHeight="1" hidden="1">
      <c r="A29" s="59"/>
      <c r="B29" s="32" t="s">
        <v>716</v>
      </c>
      <c r="C29" s="32"/>
      <c r="D29" s="32"/>
      <c r="E29" s="31"/>
      <c r="F29" s="60" t="s">
        <v>719</v>
      </c>
      <c r="G29" s="60"/>
      <c r="H29" s="60"/>
      <c r="I29" s="60"/>
      <c r="J29" s="32"/>
      <c r="K29" s="102"/>
      <c r="L29" s="32"/>
      <c r="M29" s="102"/>
      <c r="N29" s="156">
        <f>SUM(N34)</f>
        <v>7000</v>
      </c>
      <c r="O29" s="232" t="s">
        <v>458</v>
      </c>
      <c r="P29" s="102"/>
    </row>
    <row r="30" spans="1:16" s="8" customFormat="1" ht="19.5" customHeight="1" hidden="1">
      <c r="A30" s="59"/>
      <c r="B30" s="32" t="s">
        <v>717</v>
      </c>
      <c r="C30" s="32"/>
      <c r="D30" s="32"/>
      <c r="E30" s="31"/>
      <c r="F30" s="60"/>
      <c r="G30" s="60"/>
      <c r="H30" s="60"/>
      <c r="I30" s="60"/>
      <c r="J30" s="32"/>
      <c r="K30" s="102"/>
      <c r="L30" s="32"/>
      <c r="M30" s="102"/>
      <c r="N30" s="156"/>
      <c r="O30" s="156"/>
      <c r="P30" s="102"/>
    </row>
    <row r="31" spans="1:16" s="8" customFormat="1" ht="19.5" customHeight="1" hidden="1">
      <c r="A31" s="59"/>
      <c r="B31" s="32" t="s">
        <v>718</v>
      </c>
      <c r="C31" s="32"/>
      <c r="D31" s="32"/>
      <c r="E31" s="31"/>
      <c r="F31" s="60"/>
      <c r="G31" s="60"/>
      <c r="H31" s="60"/>
      <c r="I31" s="60"/>
      <c r="J31" s="32"/>
      <c r="K31" s="102"/>
      <c r="L31" s="32"/>
      <c r="M31" s="102"/>
      <c r="N31" s="156"/>
      <c r="O31" s="156"/>
      <c r="P31" s="102"/>
    </row>
    <row r="32" spans="1:16" s="8" customFormat="1" ht="19.5" customHeight="1" hidden="1">
      <c r="A32" s="59"/>
      <c r="B32" s="32"/>
      <c r="C32" s="32" t="s">
        <v>720</v>
      </c>
      <c r="D32" s="32"/>
      <c r="E32" s="31"/>
      <c r="F32" s="60"/>
      <c r="G32" s="60"/>
      <c r="H32" s="60"/>
      <c r="I32" s="60"/>
      <c r="J32" s="32"/>
      <c r="K32" s="102"/>
      <c r="L32" s="32"/>
      <c r="M32" s="102"/>
      <c r="N32" s="156"/>
      <c r="O32" s="156"/>
      <c r="P32" s="102" t="s">
        <v>723</v>
      </c>
    </row>
    <row r="33" spans="1:16" s="8" customFormat="1" ht="19.5" customHeight="1" hidden="1">
      <c r="A33" s="59"/>
      <c r="B33" s="32"/>
      <c r="C33" s="32" t="s">
        <v>721</v>
      </c>
      <c r="D33" s="32"/>
      <c r="E33" s="31"/>
      <c r="F33" s="60"/>
      <c r="G33" s="60"/>
      <c r="H33" s="60"/>
      <c r="I33" s="60"/>
      <c r="J33" s="32"/>
      <c r="K33" s="102"/>
      <c r="L33" s="32"/>
      <c r="M33" s="102"/>
      <c r="N33" s="156"/>
      <c r="O33" s="156"/>
      <c r="P33" s="102" t="s">
        <v>724</v>
      </c>
    </row>
    <row r="34" spans="1:16" s="8" customFormat="1" ht="19.5" customHeight="1" hidden="1">
      <c r="A34" s="59"/>
      <c r="B34" s="32"/>
      <c r="C34" s="32" t="s">
        <v>722</v>
      </c>
      <c r="D34" s="32"/>
      <c r="E34" s="31"/>
      <c r="F34" s="60"/>
      <c r="G34" s="60"/>
      <c r="H34" s="60"/>
      <c r="I34" s="60"/>
      <c r="J34" s="32"/>
      <c r="K34" s="102"/>
      <c r="L34" s="32"/>
      <c r="M34" s="102"/>
      <c r="N34" s="156">
        <f>SUM(N35:N37)</f>
        <v>7000</v>
      </c>
      <c r="O34" s="156"/>
      <c r="P34" s="102" t="s">
        <v>8</v>
      </c>
    </row>
    <row r="35" spans="1:16" s="8" customFormat="1" ht="19.5" customHeight="1" hidden="1">
      <c r="A35" s="59"/>
      <c r="B35" s="32"/>
      <c r="C35" s="32"/>
      <c r="D35" s="32" t="s">
        <v>9</v>
      </c>
      <c r="E35" s="31"/>
      <c r="F35" s="60"/>
      <c r="G35" s="60"/>
      <c r="H35" s="60"/>
      <c r="I35" s="60"/>
      <c r="J35" s="32"/>
      <c r="K35" s="102"/>
      <c r="L35" s="32"/>
      <c r="M35" s="102"/>
      <c r="N35" s="156">
        <v>5000</v>
      </c>
      <c r="O35" s="156"/>
      <c r="P35" s="102"/>
    </row>
    <row r="36" spans="1:16" s="8" customFormat="1" ht="19.5" customHeight="1" hidden="1">
      <c r="A36" s="59"/>
      <c r="B36" s="32"/>
      <c r="C36" s="32"/>
      <c r="D36" s="32" t="s">
        <v>10</v>
      </c>
      <c r="E36" s="31"/>
      <c r="F36" s="60"/>
      <c r="G36" s="60"/>
      <c r="H36" s="60"/>
      <c r="I36" s="60"/>
      <c r="J36" s="32"/>
      <c r="K36" s="102"/>
      <c r="L36" s="32"/>
      <c r="M36" s="102"/>
      <c r="N36" s="156">
        <v>1000</v>
      </c>
      <c r="O36" s="156"/>
      <c r="P36" s="102"/>
    </row>
    <row r="37" spans="1:16" s="8" customFormat="1" ht="19.5" customHeight="1" hidden="1">
      <c r="A37" s="59"/>
      <c r="B37" s="32"/>
      <c r="C37" s="32"/>
      <c r="D37" s="32" t="s">
        <v>11</v>
      </c>
      <c r="E37" s="31"/>
      <c r="F37" s="60"/>
      <c r="G37" s="60"/>
      <c r="H37" s="60"/>
      <c r="I37" s="60"/>
      <c r="J37" s="32"/>
      <c r="K37" s="102"/>
      <c r="L37" s="32"/>
      <c r="M37" s="102"/>
      <c r="N37" s="156">
        <v>1000</v>
      </c>
      <c r="O37" s="156"/>
      <c r="P37" s="102"/>
    </row>
    <row r="38" spans="1:16" s="8" customFormat="1" ht="13.5" customHeight="1">
      <c r="A38" s="59"/>
      <c r="B38" s="32"/>
      <c r="C38" s="32"/>
      <c r="D38" s="32"/>
      <c r="E38" s="31"/>
      <c r="F38" s="60"/>
      <c r="G38" s="60"/>
      <c r="H38" s="60"/>
      <c r="I38" s="60"/>
      <c r="J38" s="32"/>
      <c r="K38" s="102"/>
      <c r="L38" s="32"/>
      <c r="M38" s="59"/>
      <c r="N38" s="168"/>
      <c r="O38" s="168"/>
      <c r="P38" s="102"/>
    </row>
    <row r="39" spans="1:16" s="141" customFormat="1" ht="19.5" customHeight="1">
      <c r="A39" s="79" t="s">
        <v>858</v>
      </c>
      <c r="B39" s="204"/>
      <c r="C39" s="142"/>
      <c r="D39" s="142"/>
      <c r="E39" s="143"/>
      <c r="F39" s="167"/>
      <c r="G39" s="167"/>
      <c r="H39" s="167"/>
      <c r="I39" s="167"/>
      <c r="J39" s="1194" t="s">
        <v>983</v>
      </c>
      <c r="K39" s="100"/>
      <c r="L39" s="202"/>
      <c r="M39" s="150" t="s">
        <v>984</v>
      </c>
      <c r="N39" s="229" t="s">
        <v>458</v>
      </c>
      <c r="O39" s="229" t="s">
        <v>458</v>
      </c>
      <c r="P39" s="146" t="s">
        <v>850</v>
      </c>
    </row>
    <row r="40" spans="1:16" s="141" customFormat="1" ht="18.75" customHeight="1">
      <c r="A40" s="79"/>
      <c r="B40" s="142"/>
      <c r="C40" s="142"/>
      <c r="D40" s="142" t="s">
        <v>859</v>
      </c>
      <c r="E40" s="143"/>
      <c r="F40" s="167"/>
      <c r="G40" s="167"/>
      <c r="H40" s="167"/>
      <c r="I40" s="167"/>
      <c r="J40" s="142"/>
      <c r="K40" s="100"/>
      <c r="L40" s="100"/>
      <c r="M40" s="79"/>
      <c r="N40" s="170"/>
      <c r="O40" s="170"/>
      <c r="P40" s="100"/>
    </row>
    <row r="41" spans="1:16" s="320" customFormat="1" ht="19.5" customHeight="1" hidden="1">
      <c r="A41" s="314"/>
      <c r="B41" s="315" t="s">
        <v>860</v>
      </c>
      <c r="C41" s="315"/>
      <c r="D41" s="315"/>
      <c r="E41" s="316"/>
      <c r="F41" s="333"/>
      <c r="G41" s="333"/>
      <c r="H41" s="333"/>
      <c r="I41" s="333"/>
      <c r="J41" s="315"/>
      <c r="K41" s="318"/>
      <c r="L41" s="318"/>
      <c r="M41" s="314"/>
      <c r="N41" s="334"/>
      <c r="O41" s="334">
        <v>40000</v>
      </c>
      <c r="P41" s="318"/>
    </row>
    <row r="42" spans="1:16" s="320" customFormat="1" ht="19.5" customHeight="1" hidden="1">
      <c r="A42" s="314"/>
      <c r="B42" s="315" t="s">
        <v>861</v>
      </c>
      <c r="C42" s="315"/>
      <c r="D42" s="315"/>
      <c r="E42" s="316"/>
      <c r="F42" s="333"/>
      <c r="G42" s="333"/>
      <c r="H42" s="333"/>
      <c r="I42" s="333"/>
      <c r="J42" s="315"/>
      <c r="K42" s="318"/>
      <c r="L42" s="318"/>
      <c r="M42" s="314"/>
      <c r="N42" s="334"/>
      <c r="O42" s="334">
        <v>20000</v>
      </c>
      <c r="P42" s="318"/>
    </row>
    <row r="43" spans="1:16" s="8" customFormat="1" ht="13.5" customHeight="1">
      <c r="A43" s="59"/>
      <c r="B43" s="71"/>
      <c r="C43" s="32"/>
      <c r="D43" s="32"/>
      <c r="E43" s="31"/>
      <c r="F43" s="73"/>
      <c r="G43" s="73"/>
      <c r="H43" s="73"/>
      <c r="I43" s="73"/>
      <c r="J43" s="32"/>
      <c r="K43" s="102"/>
      <c r="L43" s="102"/>
      <c r="M43" s="59"/>
      <c r="N43" s="168"/>
      <c r="O43" s="168"/>
      <c r="P43" s="102"/>
    </row>
    <row r="44" spans="1:16" s="141" customFormat="1" ht="19.5" customHeight="1">
      <c r="A44" s="79" t="s">
        <v>649</v>
      </c>
      <c r="B44" s="142"/>
      <c r="C44" s="142"/>
      <c r="D44" s="142"/>
      <c r="E44" s="143"/>
      <c r="F44" s="100"/>
      <c r="G44" s="100"/>
      <c r="H44" s="100"/>
      <c r="I44" s="100"/>
      <c r="J44" s="143"/>
      <c r="K44" s="150"/>
      <c r="L44" s="150"/>
      <c r="M44" s="144"/>
      <c r="N44" s="233">
        <f>SUM(N45)</f>
        <v>992600</v>
      </c>
      <c r="O44" s="233">
        <f>SUM(O45)</f>
        <v>455200</v>
      </c>
      <c r="P44" s="146"/>
    </row>
    <row r="45" spans="1:16" s="141" customFormat="1" ht="19.5" customHeight="1">
      <c r="A45" s="79" t="s">
        <v>651</v>
      </c>
      <c r="B45" s="142"/>
      <c r="C45" s="142"/>
      <c r="D45" s="142"/>
      <c r="E45" s="143"/>
      <c r="F45" s="100"/>
      <c r="G45" s="100"/>
      <c r="H45" s="100"/>
      <c r="I45" s="100"/>
      <c r="J45" s="143"/>
      <c r="K45" s="144"/>
      <c r="L45" s="144"/>
      <c r="M45" s="144"/>
      <c r="N45" s="233">
        <f>SUM(N46,N62)</f>
        <v>992600</v>
      </c>
      <c r="O45" s="233">
        <f>SUM(O46,O62)</f>
        <v>455200</v>
      </c>
      <c r="P45" s="145"/>
    </row>
    <row r="46" spans="1:16" s="1" customFormat="1" ht="19.5" customHeight="1">
      <c r="A46" s="79" t="s">
        <v>641</v>
      </c>
      <c r="B46" s="142"/>
      <c r="C46" s="142"/>
      <c r="D46" s="142"/>
      <c r="E46" s="143"/>
      <c r="F46" s="100"/>
      <c r="G46" s="100"/>
      <c r="H46" s="100"/>
      <c r="I46" s="100"/>
      <c r="J46" s="143"/>
      <c r="K46" s="197"/>
      <c r="L46" s="197"/>
      <c r="M46" s="197"/>
      <c r="N46" s="146">
        <f>SUM(N47,N51,N54)</f>
        <v>942600</v>
      </c>
      <c r="O46" s="146">
        <f>SUM(O47,O51,O54)</f>
        <v>455200</v>
      </c>
      <c r="P46" s="146"/>
    </row>
    <row r="47" spans="1:16" s="1" customFormat="1" ht="19.5" customHeight="1">
      <c r="A47" s="79" t="s">
        <v>639</v>
      </c>
      <c r="B47" s="142"/>
      <c r="C47" s="142"/>
      <c r="D47" s="142"/>
      <c r="E47" s="143"/>
      <c r="F47" s="100"/>
      <c r="G47" s="100"/>
      <c r="H47" s="100"/>
      <c r="I47" s="100"/>
      <c r="J47" s="1194" t="s">
        <v>983</v>
      </c>
      <c r="K47" s="100"/>
      <c r="L47" s="202"/>
      <c r="M47" s="150" t="s">
        <v>984</v>
      </c>
      <c r="N47" s="146">
        <f>SUM(N48:N49)</f>
        <v>425000</v>
      </c>
      <c r="O47" s="146">
        <f>SUM(O48:O49)</f>
        <v>355000</v>
      </c>
      <c r="P47" s="146"/>
    </row>
    <row r="48" spans="1:16" s="8" customFormat="1" ht="19.5" customHeight="1" hidden="1">
      <c r="A48" s="59"/>
      <c r="B48" s="32" t="s">
        <v>646</v>
      </c>
      <c r="C48" s="32"/>
      <c r="D48" s="32"/>
      <c r="E48" s="31"/>
      <c r="F48" s="60" t="s">
        <v>458</v>
      </c>
      <c r="G48" s="60"/>
      <c r="H48" s="60"/>
      <c r="I48" s="60"/>
      <c r="J48" s="171"/>
      <c r="K48" s="32"/>
      <c r="L48" s="102"/>
      <c r="M48" s="32"/>
      <c r="N48" s="156">
        <v>25000</v>
      </c>
      <c r="O48" s="156">
        <v>10000</v>
      </c>
      <c r="P48" s="156"/>
    </row>
    <row r="49" spans="1:16" s="8" customFormat="1" ht="19.5" customHeight="1" hidden="1">
      <c r="A49" s="59"/>
      <c r="B49" s="32" t="s">
        <v>636</v>
      </c>
      <c r="C49" s="32"/>
      <c r="D49" s="32"/>
      <c r="E49" s="31"/>
      <c r="F49" s="60" t="s">
        <v>458</v>
      </c>
      <c r="G49" s="60"/>
      <c r="H49" s="60"/>
      <c r="I49" s="60"/>
      <c r="J49" s="171"/>
      <c r="K49" s="32"/>
      <c r="L49" s="102"/>
      <c r="M49" s="32"/>
      <c r="N49" s="156">
        <v>400000</v>
      </c>
      <c r="O49" s="156">
        <v>345000</v>
      </c>
      <c r="P49" s="156"/>
    </row>
    <row r="50" spans="1:16" s="8" customFormat="1" ht="19.5" customHeight="1" hidden="1">
      <c r="A50" s="59"/>
      <c r="B50" s="32" t="s">
        <v>648</v>
      </c>
      <c r="C50" s="32"/>
      <c r="D50" s="32"/>
      <c r="E50" s="31"/>
      <c r="F50" s="102"/>
      <c r="G50" s="102"/>
      <c r="H50" s="102"/>
      <c r="I50" s="102"/>
      <c r="J50" s="171"/>
      <c r="K50" s="32"/>
      <c r="L50" s="102"/>
      <c r="M50" s="32"/>
      <c r="N50" s="156"/>
      <c r="O50" s="156"/>
      <c r="P50" s="156"/>
    </row>
    <row r="51" spans="1:16" s="1" customFormat="1" ht="19.5" customHeight="1">
      <c r="A51" s="79" t="s">
        <v>822</v>
      </c>
      <c r="B51" s="142"/>
      <c r="C51" s="142"/>
      <c r="D51" s="142"/>
      <c r="E51" s="143"/>
      <c r="F51" s="100"/>
      <c r="G51" s="100"/>
      <c r="H51" s="100"/>
      <c r="I51" s="100"/>
      <c r="J51" s="1194" t="s">
        <v>983</v>
      </c>
      <c r="K51" s="100"/>
      <c r="L51" s="202"/>
      <c r="M51" s="150" t="s">
        <v>984</v>
      </c>
      <c r="N51" s="146">
        <f>SUM(N52:N52)</f>
        <v>2100</v>
      </c>
      <c r="O51" s="146">
        <f>SUM(O52)</f>
        <v>1800</v>
      </c>
      <c r="P51" s="146"/>
    </row>
    <row r="52" spans="1:16" s="8" customFormat="1" ht="19.5" customHeight="1" hidden="1">
      <c r="A52" s="59"/>
      <c r="B52" s="32" t="s">
        <v>101</v>
      </c>
      <c r="C52" s="32"/>
      <c r="D52" s="32"/>
      <c r="E52" s="31"/>
      <c r="F52" s="60" t="s">
        <v>458</v>
      </c>
      <c r="G52" s="60"/>
      <c r="H52" s="60"/>
      <c r="I52" s="60"/>
      <c r="J52" s="171"/>
      <c r="K52" s="32"/>
      <c r="L52" s="102"/>
      <c r="M52" s="32"/>
      <c r="N52" s="156">
        <v>2100</v>
      </c>
      <c r="O52" s="156">
        <v>1800</v>
      </c>
      <c r="P52" s="156"/>
    </row>
    <row r="53" spans="1:16" s="8" customFormat="1" ht="9" customHeight="1">
      <c r="A53" s="59"/>
      <c r="B53" s="32"/>
      <c r="C53" s="32"/>
      <c r="D53" s="32"/>
      <c r="E53" s="31"/>
      <c r="F53" s="102"/>
      <c r="G53" s="102"/>
      <c r="H53" s="102"/>
      <c r="I53" s="102"/>
      <c r="J53" s="171"/>
      <c r="K53" s="32"/>
      <c r="L53" s="102"/>
      <c r="M53" s="32"/>
      <c r="N53" s="102"/>
      <c r="O53" s="156"/>
      <c r="P53" s="156"/>
    </row>
    <row r="54" spans="1:16" s="8" customFormat="1" ht="20.25" customHeight="1">
      <c r="A54" s="79" t="s">
        <v>652</v>
      </c>
      <c r="B54" s="32"/>
      <c r="C54" s="32"/>
      <c r="D54" s="32"/>
      <c r="E54" s="31"/>
      <c r="F54" s="60"/>
      <c r="G54" s="60"/>
      <c r="H54" s="60"/>
      <c r="I54" s="60"/>
      <c r="J54" s="1194" t="s">
        <v>983</v>
      </c>
      <c r="K54" s="100"/>
      <c r="L54" s="202"/>
      <c r="M54" s="150" t="s">
        <v>984</v>
      </c>
      <c r="N54" s="156">
        <f>SUM(N55:N60)</f>
        <v>515500</v>
      </c>
      <c r="O54" s="146">
        <f>SUM(O55:O60)</f>
        <v>98400</v>
      </c>
      <c r="P54" s="102"/>
    </row>
    <row r="55" spans="1:16" s="8" customFormat="1" ht="20.25" customHeight="1" hidden="1">
      <c r="A55" s="59"/>
      <c r="B55" s="32" t="s">
        <v>31</v>
      </c>
      <c r="C55" s="32"/>
      <c r="D55" s="32"/>
      <c r="E55" s="31"/>
      <c r="F55" s="60" t="s">
        <v>458</v>
      </c>
      <c r="G55" s="60"/>
      <c r="H55" s="60"/>
      <c r="I55" s="60"/>
      <c r="J55" s="32"/>
      <c r="K55" s="102"/>
      <c r="L55" s="32"/>
      <c r="M55" s="102"/>
      <c r="N55" s="156">
        <v>294700</v>
      </c>
      <c r="O55" s="156"/>
      <c r="P55" s="102"/>
    </row>
    <row r="56" spans="1:16" s="8" customFormat="1" ht="20.25" customHeight="1" hidden="1">
      <c r="A56" s="59"/>
      <c r="B56" s="32" t="s">
        <v>33</v>
      </c>
      <c r="C56" s="32"/>
      <c r="D56" s="32"/>
      <c r="E56" s="31"/>
      <c r="F56" s="60" t="s">
        <v>458</v>
      </c>
      <c r="G56" s="60"/>
      <c r="H56" s="60"/>
      <c r="I56" s="60"/>
      <c r="J56" s="32"/>
      <c r="K56" s="102"/>
      <c r="L56" s="32"/>
      <c r="M56" s="102"/>
      <c r="N56" s="156">
        <v>59400</v>
      </c>
      <c r="O56" s="156">
        <v>59400</v>
      </c>
      <c r="P56" s="102"/>
    </row>
    <row r="57" spans="1:16" s="8" customFormat="1" ht="20.25" customHeight="1" hidden="1">
      <c r="A57" s="59"/>
      <c r="B57" s="32" t="s">
        <v>261</v>
      </c>
      <c r="C57" s="32"/>
      <c r="D57" s="32"/>
      <c r="E57" s="31"/>
      <c r="F57" s="60" t="s">
        <v>458</v>
      </c>
      <c r="G57" s="60"/>
      <c r="H57" s="60"/>
      <c r="I57" s="60"/>
      <c r="J57" s="32"/>
      <c r="K57" s="102"/>
      <c r="L57" s="32"/>
      <c r="M57" s="102"/>
      <c r="N57" s="156">
        <v>91500</v>
      </c>
      <c r="O57" s="156"/>
      <c r="P57" s="102"/>
    </row>
    <row r="58" spans="1:16" s="8" customFormat="1" ht="20.25" customHeight="1" hidden="1">
      <c r="A58" s="59"/>
      <c r="B58" s="32" t="s">
        <v>262</v>
      </c>
      <c r="C58" s="32"/>
      <c r="D58" s="32"/>
      <c r="E58" s="31"/>
      <c r="F58" s="60" t="s">
        <v>458</v>
      </c>
      <c r="G58" s="60"/>
      <c r="H58" s="60"/>
      <c r="I58" s="60"/>
      <c r="J58" s="32"/>
      <c r="K58" s="102"/>
      <c r="L58" s="32"/>
      <c r="M58" s="102"/>
      <c r="N58" s="156">
        <v>66000</v>
      </c>
      <c r="O58" s="156">
        <v>35000</v>
      </c>
      <c r="P58" s="102"/>
    </row>
    <row r="59" spans="1:16" s="8" customFormat="1" ht="20.25" customHeight="1" hidden="1">
      <c r="A59" s="59"/>
      <c r="B59" s="32" t="s">
        <v>36</v>
      </c>
      <c r="C59" s="32"/>
      <c r="D59" s="32"/>
      <c r="E59" s="31"/>
      <c r="F59" s="60" t="s">
        <v>458</v>
      </c>
      <c r="G59" s="60"/>
      <c r="H59" s="60"/>
      <c r="I59" s="60"/>
      <c r="J59" s="32"/>
      <c r="K59" s="102"/>
      <c r="L59" s="32"/>
      <c r="M59" s="102"/>
      <c r="N59" s="156">
        <v>700</v>
      </c>
      <c r="O59" s="156">
        <v>800</v>
      </c>
      <c r="P59" s="102"/>
    </row>
    <row r="60" spans="1:16" s="8" customFormat="1" ht="20.25" customHeight="1" hidden="1">
      <c r="A60" s="59"/>
      <c r="B60" s="32" t="s">
        <v>263</v>
      </c>
      <c r="C60" s="32"/>
      <c r="D60" s="32"/>
      <c r="E60" s="31"/>
      <c r="F60" s="60" t="s">
        <v>458</v>
      </c>
      <c r="G60" s="60"/>
      <c r="H60" s="60"/>
      <c r="I60" s="60"/>
      <c r="J60" s="32"/>
      <c r="K60" s="102"/>
      <c r="L60" s="32"/>
      <c r="M60" s="102"/>
      <c r="N60" s="156">
        <v>3200</v>
      </c>
      <c r="O60" s="156">
        <v>3200</v>
      </c>
      <c r="P60" s="102"/>
    </row>
    <row r="61" spans="1:16" s="8" customFormat="1" ht="18.75" customHeight="1">
      <c r="A61" s="105"/>
      <c r="B61" s="106"/>
      <c r="C61" s="106"/>
      <c r="D61" s="106"/>
      <c r="E61" s="107"/>
      <c r="F61" s="108"/>
      <c r="G61" s="108"/>
      <c r="H61" s="108"/>
      <c r="I61" s="108"/>
      <c r="J61" s="31"/>
      <c r="K61" s="102"/>
      <c r="L61" s="32"/>
      <c r="M61" s="59"/>
      <c r="N61" s="168"/>
      <c r="O61" s="156"/>
      <c r="P61" s="102"/>
    </row>
    <row r="62" spans="1:16" s="141" customFormat="1" ht="20.25" customHeight="1" hidden="1">
      <c r="A62" s="1196" t="s">
        <v>567</v>
      </c>
      <c r="B62" s="1195"/>
      <c r="C62" s="1195"/>
      <c r="D62" s="1195"/>
      <c r="E62" s="1197"/>
      <c r="F62" s="1195"/>
      <c r="G62" s="1195"/>
      <c r="H62" s="1195"/>
      <c r="I62" s="1195"/>
      <c r="J62" s="234"/>
      <c r="K62" s="142"/>
      <c r="L62" s="144"/>
      <c r="M62" s="144"/>
      <c r="N62" s="146">
        <f>SUM(N63)</f>
        <v>50000</v>
      </c>
      <c r="O62" s="146">
        <f>SUM(O63)</f>
        <v>0</v>
      </c>
      <c r="P62" s="146"/>
    </row>
    <row r="63" spans="1:16" s="1" customFormat="1" ht="20.25" customHeight="1" hidden="1">
      <c r="A63" s="79" t="s">
        <v>568</v>
      </c>
      <c r="B63" s="142"/>
      <c r="C63" s="142"/>
      <c r="D63" s="142"/>
      <c r="E63" s="143"/>
      <c r="F63" s="142"/>
      <c r="G63" s="142"/>
      <c r="H63" s="142"/>
      <c r="I63" s="142"/>
      <c r="J63" s="169" t="s">
        <v>149</v>
      </c>
      <c r="K63" s="100"/>
      <c r="L63" s="202"/>
      <c r="M63" s="150" t="s">
        <v>150</v>
      </c>
      <c r="N63" s="146">
        <f>SUM(N64)</f>
        <v>50000</v>
      </c>
      <c r="O63" s="146">
        <f>SUM(O64)</f>
        <v>0</v>
      </c>
      <c r="P63" s="146"/>
    </row>
    <row r="64" spans="1:16" ht="20.25" customHeight="1" hidden="1">
      <c r="A64" s="59"/>
      <c r="B64" s="32" t="s">
        <v>264</v>
      </c>
      <c r="C64" s="32"/>
      <c r="D64" s="32"/>
      <c r="E64" s="31"/>
      <c r="F64" s="99" t="s">
        <v>458</v>
      </c>
      <c r="G64" s="99"/>
      <c r="H64" s="99"/>
      <c r="I64" s="99"/>
      <c r="J64" s="60"/>
      <c r="K64" s="32"/>
      <c r="L64" s="59"/>
      <c r="M64" s="102"/>
      <c r="N64" s="156">
        <v>50000</v>
      </c>
      <c r="O64" s="156"/>
      <c r="P64" s="156"/>
    </row>
    <row r="65" spans="1:16" ht="20.25" customHeight="1" hidden="1">
      <c r="A65" s="147" t="s">
        <v>627</v>
      </c>
      <c r="B65" s="54"/>
      <c r="C65" s="54"/>
      <c r="D65" s="68"/>
      <c r="E65" s="68"/>
      <c r="F65" s="56"/>
      <c r="G65" s="56"/>
      <c r="H65" s="56"/>
      <c r="I65" s="56"/>
      <c r="J65" s="56"/>
      <c r="K65" s="254"/>
      <c r="L65" s="254"/>
      <c r="M65" s="254"/>
      <c r="N65" s="255"/>
      <c r="O65" s="255"/>
      <c r="P65" s="255"/>
    </row>
    <row r="66" spans="1:16" ht="20.25" customHeight="1" hidden="1">
      <c r="A66" s="79" t="s">
        <v>354</v>
      </c>
      <c r="B66" s="204"/>
      <c r="C66" s="204"/>
      <c r="D66" s="87"/>
      <c r="E66" s="87"/>
      <c r="F66" s="89"/>
      <c r="G66" s="89"/>
      <c r="H66" s="89"/>
      <c r="I66" s="89"/>
      <c r="J66" s="89"/>
      <c r="K66" s="224"/>
      <c r="L66" s="224"/>
      <c r="M66" s="224"/>
      <c r="N66" s="225"/>
      <c r="O66" s="225"/>
      <c r="P66" s="225"/>
    </row>
    <row r="67" spans="1:16" ht="20.25" customHeight="1" hidden="1">
      <c r="A67" s="79" t="s">
        <v>377</v>
      </c>
      <c r="B67" s="204"/>
      <c r="C67" s="204"/>
      <c r="D67" s="87"/>
      <c r="E67" s="87"/>
      <c r="F67" s="89"/>
      <c r="G67" s="89"/>
      <c r="H67" s="89"/>
      <c r="I67" s="89"/>
      <c r="J67" s="89"/>
      <c r="K67" s="224"/>
      <c r="L67" s="224"/>
      <c r="M67" s="224"/>
      <c r="N67" s="225"/>
      <c r="O67" s="225"/>
      <c r="P67" s="225"/>
    </row>
    <row r="68" spans="1:16" ht="20.25" customHeight="1" hidden="1">
      <c r="A68" s="79" t="s">
        <v>503</v>
      </c>
      <c r="B68" s="204"/>
      <c r="C68" s="204"/>
      <c r="D68" s="87"/>
      <c r="E68" s="87"/>
      <c r="F68" s="89"/>
      <c r="G68" s="89"/>
      <c r="H68" s="89"/>
      <c r="I68" s="89"/>
      <c r="J68" s="89"/>
      <c r="K68" s="224"/>
      <c r="L68" s="224"/>
      <c r="M68" s="224"/>
      <c r="N68" s="225"/>
      <c r="O68" s="225"/>
      <c r="P68" s="225"/>
    </row>
    <row r="69" spans="1:16" ht="20.25" customHeight="1" hidden="1">
      <c r="A69" s="203"/>
      <c r="B69" s="235" t="s">
        <v>378</v>
      </c>
      <c r="C69" s="235"/>
      <c r="D69" s="87"/>
      <c r="E69" s="87"/>
      <c r="F69" s="89"/>
      <c r="G69" s="89"/>
      <c r="H69" s="89"/>
      <c r="I69" s="89"/>
      <c r="J69" s="89"/>
      <c r="K69" s="224"/>
      <c r="L69" s="224"/>
      <c r="M69" s="224"/>
      <c r="N69" s="225"/>
      <c r="O69" s="225"/>
      <c r="P69" s="225"/>
    </row>
    <row r="70" spans="1:16" ht="20.25" customHeight="1" hidden="1">
      <c r="A70" s="203"/>
      <c r="B70" s="235" t="s">
        <v>379</v>
      </c>
      <c r="C70" s="235"/>
      <c r="D70" s="87"/>
      <c r="E70" s="87"/>
      <c r="F70" s="89"/>
      <c r="G70" s="89"/>
      <c r="H70" s="89"/>
      <c r="I70" s="89"/>
      <c r="J70" s="89"/>
      <c r="K70" s="224"/>
      <c r="L70" s="224"/>
      <c r="M70" s="224"/>
      <c r="N70" s="225"/>
      <c r="O70" s="225"/>
      <c r="P70" s="225"/>
    </row>
    <row r="71" spans="1:16" ht="20.25" customHeight="1" hidden="1">
      <c r="A71" s="203"/>
      <c r="B71" s="235"/>
      <c r="C71" s="235" t="s">
        <v>380</v>
      </c>
      <c r="D71" s="87"/>
      <c r="E71" s="87"/>
      <c r="F71" s="89"/>
      <c r="G71" s="89"/>
      <c r="H71" s="89"/>
      <c r="I71" s="89"/>
      <c r="J71" s="169" t="s">
        <v>645</v>
      </c>
      <c r="K71" s="100"/>
      <c r="L71" s="202"/>
      <c r="M71" s="150" t="s">
        <v>593</v>
      </c>
      <c r="N71" s="146">
        <f>SUM(N72:N77)</f>
        <v>0</v>
      </c>
      <c r="O71" s="145" t="s">
        <v>458</v>
      </c>
      <c r="P71" s="225"/>
    </row>
    <row r="72" spans="1:16" ht="20.25" customHeight="1" hidden="1">
      <c r="A72" s="203"/>
      <c r="B72" s="235"/>
      <c r="C72" s="235" t="s">
        <v>667</v>
      </c>
      <c r="D72" s="87"/>
      <c r="E72" s="87"/>
      <c r="F72" s="89"/>
      <c r="G72" s="89"/>
      <c r="H72" s="89"/>
      <c r="I72" s="89"/>
      <c r="J72" s="89"/>
      <c r="K72" s="224"/>
      <c r="L72" s="224"/>
      <c r="M72" s="224"/>
      <c r="N72" s="225"/>
      <c r="O72" s="225"/>
      <c r="P72" s="225"/>
    </row>
    <row r="73" spans="1:16" s="141" customFormat="1" ht="20.25" customHeight="1" hidden="1">
      <c r="A73" s="170"/>
      <c r="B73" s="236"/>
      <c r="C73" s="142"/>
      <c r="D73" s="142" t="s">
        <v>565</v>
      </c>
      <c r="E73" s="142"/>
      <c r="F73" s="157"/>
      <c r="G73" s="157"/>
      <c r="H73" s="157"/>
      <c r="I73" s="157"/>
      <c r="J73" s="169"/>
      <c r="K73" s="100"/>
      <c r="L73" s="202"/>
      <c r="M73" s="150"/>
      <c r="N73" s="146"/>
      <c r="O73" s="145"/>
      <c r="P73" s="100"/>
    </row>
    <row r="74" spans="1:16" s="8" customFormat="1" ht="20.25" customHeight="1" hidden="1">
      <c r="A74" s="59"/>
      <c r="B74" s="32"/>
      <c r="C74" s="32"/>
      <c r="D74" s="32" t="s">
        <v>629</v>
      </c>
      <c r="E74" s="32"/>
      <c r="F74" s="93" t="s">
        <v>496</v>
      </c>
      <c r="G74" s="1193"/>
      <c r="H74" s="1193"/>
      <c r="I74" s="1193"/>
      <c r="J74" s="32"/>
      <c r="K74" s="102"/>
      <c r="L74" s="32"/>
      <c r="M74" s="102"/>
      <c r="N74" s="156"/>
      <c r="O74" s="156"/>
      <c r="P74" s="102"/>
    </row>
    <row r="75" spans="1:16" s="8" customFormat="1" ht="20.25" customHeight="1" hidden="1">
      <c r="A75" s="59"/>
      <c r="B75" s="176"/>
      <c r="C75" s="32"/>
      <c r="D75" s="176" t="s">
        <v>630</v>
      </c>
      <c r="E75" s="32"/>
      <c r="F75" s="96" t="s">
        <v>497</v>
      </c>
      <c r="G75" s="115"/>
      <c r="H75" s="115"/>
      <c r="I75" s="115"/>
      <c r="J75" s="32"/>
      <c r="K75" s="102"/>
      <c r="L75" s="32"/>
      <c r="M75" s="102"/>
      <c r="N75" s="156"/>
      <c r="O75" s="156"/>
      <c r="P75" s="102"/>
    </row>
    <row r="76" spans="1:16" s="8" customFormat="1" ht="20.25" customHeight="1" hidden="1">
      <c r="A76" s="105"/>
      <c r="B76" s="245"/>
      <c r="C76" s="106"/>
      <c r="D76" s="245" t="s">
        <v>483</v>
      </c>
      <c r="E76" s="106"/>
      <c r="F76" s="226" t="s">
        <v>498</v>
      </c>
      <c r="G76" s="1180"/>
      <c r="H76" s="1180"/>
      <c r="I76" s="1180"/>
      <c r="J76" s="106"/>
      <c r="K76" s="200"/>
      <c r="L76" s="106"/>
      <c r="M76" s="200"/>
      <c r="N76" s="227"/>
      <c r="O76" s="227"/>
      <c r="P76" s="200"/>
    </row>
    <row r="77" ht="20.25" customHeight="1">
      <c r="A77" s="141"/>
    </row>
  </sheetData>
  <sheetProtection/>
  <mergeCells count="7">
    <mergeCell ref="J2:M2"/>
    <mergeCell ref="A3:E3"/>
    <mergeCell ref="F2:G2"/>
    <mergeCell ref="H2:H4"/>
    <mergeCell ref="I2:I4"/>
    <mergeCell ref="F3:F4"/>
    <mergeCell ref="G3:G4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1"/>
  <sheetViews>
    <sheetView zoomScalePageLayoutView="0" workbookViewId="0" topLeftCell="A1">
      <selection activeCell="M277" sqref="M277"/>
    </sheetView>
  </sheetViews>
  <sheetFormatPr defaultColWidth="9.140625" defaultRowHeight="21.75"/>
  <cols>
    <col min="1" max="1" width="2.421875" style="239" customWidth="1"/>
    <col min="2" max="2" width="2.57421875" style="239" customWidth="1"/>
    <col min="3" max="3" width="37.00390625" style="239" customWidth="1"/>
    <col min="4" max="4" width="9.421875" style="239" customWidth="1"/>
    <col min="5" max="5" width="10.28125" style="239" hidden="1" customWidth="1"/>
    <col min="6" max="6" width="9.57421875" style="239" hidden="1" customWidth="1"/>
    <col min="7" max="10" width="10.28125" style="239" hidden="1" customWidth="1"/>
    <col min="11" max="12" width="10.00390625" style="239" hidden="1" customWidth="1"/>
    <col min="13" max="13" width="7.421875" style="239" customWidth="1"/>
    <col min="14" max="14" width="7.57421875" style="239" customWidth="1"/>
    <col min="15" max="15" width="0" style="239" hidden="1" customWidth="1"/>
    <col min="16" max="16384" width="9.140625" style="239" customWidth="1"/>
  </cols>
  <sheetData>
    <row r="1" s="2" customFormat="1" ht="19.5" customHeight="1">
      <c r="A1" s="713" t="s">
        <v>1346</v>
      </c>
    </row>
    <row r="2" s="2" customFormat="1" ht="15.75" customHeight="1">
      <c r="O2" s="5"/>
    </row>
    <row r="3" spans="1:15" s="1" customFormat="1" ht="19.5" customHeight="1">
      <c r="A3" s="1" t="s">
        <v>398</v>
      </c>
      <c r="O3" s="3"/>
    </row>
    <row r="4" s="2" customFormat="1" ht="13.5" customHeight="1"/>
    <row r="5" s="2" customFormat="1" ht="23.25" customHeight="1">
      <c r="C5" s="1" t="s">
        <v>1347</v>
      </c>
    </row>
    <row r="6" spans="1:14" s="141" customFormat="1" ht="20.25" customHeight="1">
      <c r="A6" s="42"/>
      <c r="B6" s="43"/>
      <c r="C6" s="44"/>
      <c r="D6" s="45"/>
      <c r="E6" s="45" t="s">
        <v>582</v>
      </c>
      <c r="F6" s="45" t="s">
        <v>582</v>
      </c>
      <c r="G6" s="45" t="s">
        <v>582</v>
      </c>
      <c r="H6" s="45" t="s">
        <v>582</v>
      </c>
      <c r="I6" s="45" t="s">
        <v>582</v>
      </c>
      <c r="J6" s="45" t="s">
        <v>582</v>
      </c>
      <c r="K6" s="45" t="s">
        <v>582</v>
      </c>
      <c r="L6" s="45" t="s">
        <v>582</v>
      </c>
      <c r="M6" s="714" t="s">
        <v>682</v>
      </c>
      <c r="N6" s="714" t="s">
        <v>1348</v>
      </c>
    </row>
    <row r="7" spans="1:14" s="141" customFormat="1" ht="21.75" customHeight="1">
      <c r="A7" s="689" t="s">
        <v>398</v>
      </c>
      <c r="B7" s="689"/>
      <c r="C7" s="689"/>
      <c r="D7" s="47" t="s">
        <v>276</v>
      </c>
      <c r="E7" s="47" t="s">
        <v>584</v>
      </c>
      <c r="F7" s="47" t="s">
        <v>460</v>
      </c>
      <c r="G7" s="47" t="s">
        <v>389</v>
      </c>
      <c r="H7" s="47" t="s">
        <v>336</v>
      </c>
      <c r="I7" s="47" t="s">
        <v>640</v>
      </c>
      <c r="J7" s="47" t="s">
        <v>165</v>
      </c>
      <c r="K7" s="47" t="s">
        <v>108</v>
      </c>
      <c r="L7" s="47" t="s">
        <v>725</v>
      </c>
      <c r="M7" s="715"/>
      <c r="N7" s="715"/>
    </row>
    <row r="8" spans="1:14" s="141" customFormat="1" ht="20.25" customHeight="1">
      <c r="A8" s="49"/>
      <c r="B8" s="50"/>
      <c r="C8" s="51"/>
      <c r="D8" s="52"/>
      <c r="E8" s="52" t="s">
        <v>681</v>
      </c>
      <c r="F8" s="52" t="s">
        <v>681</v>
      </c>
      <c r="G8" s="52" t="s">
        <v>681</v>
      </c>
      <c r="H8" s="52" t="s">
        <v>681</v>
      </c>
      <c r="I8" s="52" t="s">
        <v>681</v>
      </c>
      <c r="J8" s="52" t="s">
        <v>681</v>
      </c>
      <c r="K8" s="52" t="s">
        <v>681</v>
      </c>
      <c r="L8" s="52" t="s">
        <v>681</v>
      </c>
      <c r="M8" s="716"/>
      <c r="N8" s="716"/>
    </row>
    <row r="9" spans="1:14" s="8" customFormat="1" ht="18.75">
      <c r="A9" s="53" t="s">
        <v>347</v>
      </c>
      <c r="B9" s="54"/>
      <c r="C9" s="55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8" customFormat="1" ht="18.75">
      <c r="A10" s="59"/>
      <c r="B10" s="32" t="s">
        <v>499</v>
      </c>
      <c r="C10" s="31"/>
      <c r="D10" s="60" t="s">
        <v>275</v>
      </c>
      <c r="E10" s="61" t="s">
        <v>579</v>
      </c>
      <c r="F10" s="61" t="s">
        <v>278</v>
      </c>
      <c r="G10" s="62" t="s">
        <v>361</v>
      </c>
      <c r="H10" s="62" t="s">
        <v>344</v>
      </c>
      <c r="I10" s="62" t="s">
        <v>676</v>
      </c>
      <c r="J10" s="62" t="s">
        <v>548</v>
      </c>
      <c r="K10" s="62" t="s">
        <v>116</v>
      </c>
      <c r="L10" s="62" t="s">
        <v>735</v>
      </c>
      <c r="M10" s="61">
        <f>SUM(M11:M12)</f>
        <v>200</v>
      </c>
      <c r="N10" s="61"/>
    </row>
    <row r="11" spans="1:14" s="8" customFormat="1" ht="18.75">
      <c r="A11" s="59"/>
      <c r="B11" s="32"/>
      <c r="C11" s="31" t="s">
        <v>12</v>
      </c>
      <c r="D11" s="60" t="s">
        <v>275</v>
      </c>
      <c r="E11" s="61" t="s">
        <v>579</v>
      </c>
      <c r="F11" s="61" t="s">
        <v>82</v>
      </c>
      <c r="G11" s="62" t="s">
        <v>391</v>
      </c>
      <c r="H11" s="62" t="s">
        <v>342</v>
      </c>
      <c r="I11" s="62" t="s">
        <v>674</v>
      </c>
      <c r="J11" s="62" t="s">
        <v>547</v>
      </c>
      <c r="K11" s="62" t="s">
        <v>114</v>
      </c>
      <c r="L11" s="62" t="s">
        <v>733</v>
      </c>
      <c r="M11" s="62">
        <v>190</v>
      </c>
      <c r="N11" s="62"/>
    </row>
    <row r="12" spans="1:14" s="8" customFormat="1" ht="18.75">
      <c r="A12" s="59"/>
      <c r="B12" s="32"/>
      <c r="C12" s="63" t="s">
        <v>13</v>
      </c>
      <c r="D12" s="60" t="s">
        <v>275</v>
      </c>
      <c r="E12" s="61" t="s">
        <v>578</v>
      </c>
      <c r="F12" s="61" t="s">
        <v>83</v>
      </c>
      <c r="G12" s="62" t="s">
        <v>360</v>
      </c>
      <c r="H12" s="62" t="s">
        <v>343</v>
      </c>
      <c r="I12" s="62" t="s">
        <v>675</v>
      </c>
      <c r="J12" s="62" t="s">
        <v>546</v>
      </c>
      <c r="K12" s="62" t="s">
        <v>115</v>
      </c>
      <c r="L12" s="62" t="s">
        <v>734</v>
      </c>
      <c r="M12" s="62">
        <v>10</v>
      </c>
      <c r="N12" s="62"/>
    </row>
    <row r="13" spans="1:14" s="8" customFormat="1" ht="18.75">
      <c r="A13" s="59"/>
      <c r="B13" s="32" t="s">
        <v>44</v>
      </c>
      <c r="C13" s="31"/>
      <c r="D13" s="60" t="s">
        <v>275</v>
      </c>
      <c r="E13" s="62" t="s">
        <v>581</v>
      </c>
      <c r="F13" s="62" t="s">
        <v>280</v>
      </c>
      <c r="G13" s="62" t="s">
        <v>613</v>
      </c>
      <c r="H13" s="62" t="s">
        <v>408</v>
      </c>
      <c r="I13" s="62" t="s">
        <v>673</v>
      </c>
      <c r="J13" s="62" t="s">
        <v>551</v>
      </c>
      <c r="K13" s="62" t="s">
        <v>118</v>
      </c>
      <c r="L13" s="62" t="s">
        <v>742</v>
      </c>
      <c r="M13" s="62">
        <f>SUM(M14:M15)</f>
        <v>315</v>
      </c>
      <c r="N13" s="62"/>
    </row>
    <row r="14" spans="1:14" s="8" customFormat="1" ht="18.75">
      <c r="A14" s="59"/>
      <c r="B14" s="32"/>
      <c r="C14" s="31" t="s">
        <v>12</v>
      </c>
      <c r="D14" s="60" t="s">
        <v>275</v>
      </c>
      <c r="E14" s="62" t="s">
        <v>467</v>
      </c>
      <c r="F14" s="62" t="s">
        <v>467</v>
      </c>
      <c r="G14" s="62" t="s">
        <v>365</v>
      </c>
      <c r="H14" s="62" t="s">
        <v>406</v>
      </c>
      <c r="I14" s="62" t="s">
        <v>668</v>
      </c>
      <c r="J14" s="62" t="s">
        <v>549</v>
      </c>
      <c r="K14" s="62" t="s">
        <v>117</v>
      </c>
      <c r="L14" s="62" t="s">
        <v>743</v>
      </c>
      <c r="M14" s="62">
        <v>290</v>
      </c>
      <c r="N14" s="62"/>
    </row>
    <row r="15" spans="1:14" s="8" customFormat="1" ht="18.75">
      <c r="A15" s="59"/>
      <c r="B15" s="32"/>
      <c r="C15" s="64" t="s">
        <v>13</v>
      </c>
      <c r="D15" s="60" t="s">
        <v>275</v>
      </c>
      <c r="E15" s="62" t="s">
        <v>468</v>
      </c>
      <c r="F15" s="62" t="s">
        <v>279</v>
      </c>
      <c r="G15" s="62" t="s">
        <v>612</v>
      </c>
      <c r="H15" s="62" t="s">
        <v>407</v>
      </c>
      <c r="I15" s="62" t="s">
        <v>672</v>
      </c>
      <c r="J15" s="62" t="s">
        <v>550</v>
      </c>
      <c r="K15" s="62" t="s">
        <v>119</v>
      </c>
      <c r="L15" s="62" t="s">
        <v>744</v>
      </c>
      <c r="M15" s="62">
        <v>25</v>
      </c>
      <c r="N15" s="62"/>
    </row>
    <row r="16" spans="1:15" s="8" customFormat="1" ht="18.75">
      <c r="A16" s="59"/>
      <c r="B16" s="32" t="s">
        <v>532</v>
      </c>
      <c r="C16" s="31"/>
      <c r="D16" s="60" t="s">
        <v>275</v>
      </c>
      <c r="E16" s="61" t="s">
        <v>618</v>
      </c>
      <c r="F16" s="62" t="s">
        <v>620</v>
      </c>
      <c r="G16" s="65" t="s">
        <v>364</v>
      </c>
      <c r="H16" s="66" t="s">
        <v>412</v>
      </c>
      <c r="I16" s="66" t="s">
        <v>16</v>
      </c>
      <c r="J16" s="66" t="s">
        <v>554</v>
      </c>
      <c r="K16" s="66" t="s">
        <v>122</v>
      </c>
      <c r="L16" s="66" t="s">
        <v>745</v>
      </c>
      <c r="M16" s="65">
        <f>SUM(M17:M18)</f>
        <v>1330</v>
      </c>
      <c r="N16" s="65"/>
      <c r="O16" s="8">
        <f>SUM(O17:O18)</f>
        <v>1896</v>
      </c>
    </row>
    <row r="17" spans="1:15" s="8" customFormat="1" ht="18.75">
      <c r="A17" s="59"/>
      <c r="B17" s="32"/>
      <c r="C17" s="31" t="s">
        <v>12</v>
      </c>
      <c r="D17" s="60" t="s">
        <v>275</v>
      </c>
      <c r="E17" s="61" t="s">
        <v>616</v>
      </c>
      <c r="F17" s="65" t="s">
        <v>615</v>
      </c>
      <c r="G17" s="65" t="s">
        <v>363</v>
      </c>
      <c r="H17" s="62" t="s">
        <v>410</v>
      </c>
      <c r="I17" s="65" t="s">
        <v>679</v>
      </c>
      <c r="J17" s="66" t="s">
        <v>552</v>
      </c>
      <c r="K17" s="66" t="s">
        <v>120</v>
      </c>
      <c r="L17" s="66" t="s">
        <v>746</v>
      </c>
      <c r="M17" s="65">
        <v>1280</v>
      </c>
      <c r="N17" s="65"/>
      <c r="O17" s="8">
        <v>1861</v>
      </c>
    </row>
    <row r="18" spans="1:15" s="8" customFormat="1" ht="18.75">
      <c r="A18" s="59"/>
      <c r="B18" s="32"/>
      <c r="C18" s="64" t="s">
        <v>13</v>
      </c>
      <c r="D18" s="60" t="s">
        <v>275</v>
      </c>
      <c r="E18" s="61" t="s">
        <v>617</v>
      </c>
      <c r="F18" s="62" t="s">
        <v>619</v>
      </c>
      <c r="G18" s="62" t="s">
        <v>362</v>
      </c>
      <c r="H18" s="62" t="s">
        <v>411</v>
      </c>
      <c r="I18" s="62" t="s">
        <v>15</v>
      </c>
      <c r="J18" s="62" t="s">
        <v>553</v>
      </c>
      <c r="K18" s="62" t="s">
        <v>121</v>
      </c>
      <c r="L18" s="62" t="s">
        <v>747</v>
      </c>
      <c r="M18" s="62">
        <v>50</v>
      </c>
      <c r="N18" s="62"/>
      <c r="O18" s="8">
        <f>SUM(21+14)</f>
        <v>35</v>
      </c>
    </row>
    <row r="19" spans="1:14" s="8" customFormat="1" ht="18.75">
      <c r="A19" s="86"/>
      <c r="B19" s="68" t="s">
        <v>585</v>
      </c>
      <c r="C19" s="263"/>
      <c r="D19" s="89" t="s">
        <v>589</v>
      </c>
      <c r="E19" s="264"/>
      <c r="F19" s="90"/>
      <c r="G19" s="90"/>
      <c r="H19" s="90" t="s">
        <v>458</v>
      </c>
      <c r="I19" s="90" t="s">
        <v>458</v>
      </c>
      <c r="J19" s="90" t="s">
        <v>189</v>
      </c>
      <c r="K19" s="90" t="s">
        <v>191</v>
      </c>
      <c r="L19" s="90" t="s">
        <v>770</v>
      </c>
      <c r="M19" s="472">
        <v>5</v>
      </c>
      <c r="N19" s="472"/>
    </row>
    <row r="20" spans="1:14" s="8" customFormat="1" ht="18.75">
      <c r="A20" s="59"/>
      <c r="B20" s="32" t="s">
        <v>587</v>
      </c>
      <c r="C20" s="64"/>
      <c r="D20" s="60" t="s">
        <v>589</v>
      </c>
      <c r="E20" s="61"/>
      <c r="F20" s="62"/>
      <c r="G20" s="62"/>
      <c r="H20" s="62" t="s">
        <v>458</v>
      </c>
      <c r="I20" s="62" t="s">
        <v>458</v>
      </c>
      <c r="J20" s="62" t="s">
        <v>190</v>
      </c>
      <c r="K20" s="62" t="s">
        <v>236</v>
      </c>
      <c r="L20" s="62" t="s">
        <v>753</v>
      </c>
      <c r="M20" s="493">
        <v>10</v>
      </c>
      <c r="N20" s="493"/>
    </row>
    <row r="21" spans="1:14" s="8" customFormat="1" ht="18.75">
      <c r="A21" s="59"/>
      <c r="B21" s="32" t="s">
        <v>588</v>
      </c>
      <c r="C21" s="64"/>
      <c r="D21" s="60" t="s">
        <v>589</v>
      </c>
      <c r="E21" s="61"/>
      <c r="F21" s="62"/>
      <c r="G21" s="62"/>
      <c r="H21" s="62" t="s">
        <v>458</v>
      </c>
      <c r="I21" s="62" t="s">
        <v>458</v>
      </c>
      <c r="J21" s="62" t="s">
        <v>191</v>
      </c>
      <c r="K21" s="62" t="s">
        <v>191</v>
      </c>
      <c r="L21" s="62" t="s">
        <v>754</v>
      </c>
      <c r="M21" s="493">
        <v>5</v>
      </c>
      <c r="N21" s="493"/>
    </row>
    <row r="22" spans="1:14" s="58" customFormat="1" ht="18.75" hidden="1">
      <c r="A22" s="59"/>
      <c r="B22" s="32" t="s">
        <v>369</v>
      </c>
      <c r="C22" s="31"/>
      <c r="D22" s="60" t="s">
        <v>275</v>
      </c>
      <c r="E22" s="61" t="s">
        <v>68</v>
      </c>
      <c r="F22" s="62" t="s">
        <v>284</v>
      </c>
      <c r="G22" s="62" t="s">
        <v>91</v>
      </c>
      <c r="H22" s="62" t="s">
        <v>413</v>
      </c>
      <c r="I22" s="62">
        <v>20</v>
      </c>
      <c r="J22" s="62"/>
      <c r="K22" s="62"/>
      <c r="L22" s="62"/>
      <c r="M22" s="392">
        <v>20</v>
      </c>
      <c r="N22" s="392">
        <v>20</v>
      </c>
    </row>
    <row r="23" spans="1:14" s="58" customFormat="1" ht="18.75" hidden="1">
      <c r="A23" s="59"/>
      <c r="B23" s="32" t="s">
        <v>95</v>
      </c>
      <c r="C23" s="31"/>
      <c r="D23" s="60"/>
      <c r="E23" s="62"/>
      <c r="F23" s="61" t="s">
        <v>153</v>
      </c>
      <c r="G23" s="62"/>
      <c r="H23" s="62"/>
      <c r="I23" s="62"/>
      <c r="J23" s="62"/>
      <c r="K23" s="62"/>
      <c r="L23" s="62"/>
      <c r="M23" s="392"/>
      <c r="N23" s="392"/>
    </row>
    <row r="24" spans="1:14" s="78" customFormat="1" ht="18.75" hidden="1">
      <c r="A24" s="59"/>
      <c r="B24" s="32" t="s">
        <v>592</v>
      </c>
      <c r="C24" s="31"/>
      <c r="D24" s="60"/>
      <c r="E24" s="62"/>
      <c r="F24" s="62" t="s">
        <v>154</v>
      </c>
      <c r="G24" s="62"/>
      <c r="H24" s="62"/>
      <c r="I24" s="62"/>
      <c r="J24" s="62"/>
      <c r="K24" s="62"/>
      <c r="L24" s="62"/>
      <c r="M24" s="392"/>
      <c r="N24" s="392"/>
    </row>
    <row r="25" spans="1:14" s="78" customFormat="1" ht="18.75" hidden="1">
      <c r="A25" s="105"/>
      <c r="B25" s="106" t="s">
        <v>96</v>
      </c>
      <c r="C25" s="107"/>
      <c r="D25" s="108"/>
      <c r="E25" s="109"/>
      <c r="F25" s="109"/>
      <c r="G25" s="109"/>
      <c r="H25" s="109"/>
      <c r="I25" s="109"/>
      <c r="J25" s="109"/>
      <c r="K25" s="109"/>
      <c r="L25" s="109"/>
      <c r="M25" s="687"/>
      <c r="N25" s="687"/>
    </row>
    <row r="26" spans="1:14" s="78" customFormat="1" ht="18.75">
      <c r="A26" s="86"/>
      <c r="B26" s="87" t="s">
        <v>871</v>
      </c>
      <c r="C26" s="88"/>
      <c r="D26" s="89" t="s">
        <v>275</v>
      </c>
      <c r="E26" s="90"/>
      <c r="F26" s="90"/>
      <c r="G26" s="90"/>
      <c r="H26" s="90"/>
      <c r="I26" s="90"/>
      <c r="J26" s="90"/>
      <c r="K26" s="90"/>
      <c r="L26" s="473">
        <v>1000</v>
      </c>
      <c r="M26" s="389"/>
      <c r="N26" s="389"/>
    </row>
    <row r="27" spans="1:14" s="78" customFormat="1" ht="18.75">
      <c r="A27" s="86"/>
      <c r="B27" s="87" t="s">
        <v>873</v>
      </c>
      <c r="C27" s="88"/>
      <c r="D27" s="89"/>
      <c r="E27" s="90"/>
      <c r="F27" s="90"/>
      <c r="G27" s="90"/>
      <c r="H27" s="90"/>
      <c r="I27" s="90"/>
      <c r="J27" s="90"/>
      <c r="K27" s="90"/>
      <c r="L27" s="90" t="s">
        <v>872</v>
      </c>
      <c r="M27" s="389"/>
      <c r="N27" s="389"/>
    </row>
    <row r="28" spans="1:14" s="78" customFormat="1" ht="18.75">
      <c r="A28" s="105"/>
      <c r="B28" s="106" t="s">
        <v>1111</v>
      </c>
      <c r="C28" s="107"/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s="78" customFormat="1" ht="18.75" hidden="1">
      <c r="A29" s="59"/>
      <c r="B29" s="32" t="s">
        <v>14</v>
      </c>
      <c r="C29" s="31"/>
      <c r="D29" s="60" t="s">
        <v>469</v>
      </c>
      <c r="E29" s="61" t="s">
        <v>578</v>
      </c>
      <c r="F29" s="62" t="s">
        <v>285</v>
      </c>
      <c r="G29" s="62" t="s">
        <v>285</v>
      </c>
      <c r="H29" s="62" t="s">
        <v>285</v>
      </c>
      <c r="I29" s="62">
        <v>9</v>
      </c>
      <c r="J29" s="62"/>
      <c r="K29" s="62"/>
      <c r="L29" s="62"/>
      <c r="M29" s="62">
        <v>9</v>
      </c>
      <c r="N29" s="62">
        <v>9</v>
      </c>
    </row>
    <row r="30" spans="1:14" s="78" customFormat="1" ht="18.75" hidden="1">
      <c r="A30" s="59"/>
      <c r="B30" s="32" t="s">
        <v>422</v>
      </c>
      <c r="C30" s="31"/>
      <c r="D30" s="60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s="78" customFormat="1" ht="18.75" hidden="1">
      <c r="A31" s="59"/>
      <c r="B31" s="32" t="s">
        <v>534</v>
      </c>
      <c r="C31" s="31"/>
      <c r="D31" s="60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s="78" customFormat="1" ht="18.75" hidden="1">
      <c r="A32" s="59"/>
      <c r="B32" s="32" t="s">
        <v>423</v>
      </c>
      <c r="C32" s="31"/>
      <c r="D32" s="60" t="s">
        <v>461</v>
      </c>
      <c r="E32" s="62" t="s">
        <v>577</v>
      </c>
      <c r="F32" s="62" t="s">
        <v>155</v>
      </c>
      <c r="G32" s="62">
        <v>1</v>
      </c>
      <c r="H32" s="62">
        <v>1</v>
      </c>
      <c r="I32" s="62">
        <v>1</v>
      </c>
      <c r="J32" s="62"/>
      <c r="K32" s="62"/>
      <c r="L32" s="62"/>
      <c r="M32" s="62">
        <v>1</v>
      </c>
      <c r="N32" s="62">
        <v>1</v>
      </c>
    </row>
    <row r="33" spans="1:14" s="78" customFormat="1" ht="18.75" hidden="1">
      <c r="A33" s="59"/>
      <c r="B33" s="32" t="s">
        <v>500</v>
      </c>
      <c r="C33" s="31"/>
      <c r="D33" s="60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s="78" customFormat="1" ht="18.75" hidden="1">
      <c r="A34" s="59"/>
      <c r="B34" s="32" t="s">
        <v>424</v>
      </c>
      <c r="C34" s="31"/>
      <c r="D34" s="60" t="s">
        <v>474</v>
      </c>
      <c r="E34" s="80" t="s">
        <v>458</v>
      </c>
      <c r="F34" s="62" t="s">
        <v>23</v>
      </c>
      <c r="G34" s="62">
        <v>7</v>
      </c>
      <c r="H34" s="62">
        <v>7</v>
      </c>
      <c r="I34" s="62">
        <v>7</v>
      </c>
      <c r="J34" s="62"/>
      <c r="K34" s="62"/>
      <c r="L34" s="62"/>
      <c r="M34" s="62">
        <v>7</v>
      </c>
      <c r="N34" s="62">
        <v>7</v>
      </c>
    </row>
    <row r="35" spans="1:14" s="78" customFormat="1" ht="18.75" hidden="1">
      <c r="A35" s="59"/>
      <c r="B35" s="32"/>
      <c r="C35" s="31" t="s">
        <v>45</v>
      </c>
      <c r="D35" s="60"/>
      <c r="E35" s="62"/>
      <c r="F35" s="81" t="s">
        <v>24</v>
      </c>
      <c r="G35" s="62"/>
      <c r="H35" s="62"/>
      <c r="I35" s="62"/>
      <c r="J35" s="62"/>
      <c r="K35" s="62"/>
      <c r="L35" s="62"/>
      <c r="M35" s="62"/>
      <c r="N35" s="62"/>
    </row>
    <row r="36" spans="1:14" s="78" customFormat="1" ht="18.75" hidden="1">
      <c r="A36" s="59"/>
      <c r="B36" s="32" t="s">
        <v>425</v>
      </c>
      <c r="C36" s="31"/>
      <c r="D36" s="60" t="s">
        <v>683</v>
      </c>
      <c r="E36" s="61" t="s">
        <v>69</v>
      </c>
      <c r="F36" s="62" t="s">
        <v>415</v>
      </c>
      <c r="G36" s="62">
        <v>100</v>
      </c>
      <c r="H36" s="62">
        <v>100</v>
      </c>
      <c r="I36" s="62">
        <v>100</v>
      </c>
      <c r="J36" s="62"/>
      <c r="K36" s="62"/>
      <c r="L36" s="62"/>
      <c r="M36" s="62">
        <v>100</v>
      </c>
      <c r="N36" s="62">
        <v>100</v>
      </c>
    </row>
    <row r="37" spans="1:14" s="78" customFormat="1" ht="18.75" hidden="1">
      <c r="A37" s="59"/>
      <c r="B37" s="32"/>
      <c r="C37" s="31" t="s">
        <v>501</v>
      </c>
      <c r="D37" s="60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s="78" customFormat="1" ht="18.75">
      <c r="A38" s="79" t="s">
        <v>348</v>
      </c>
      <c r="B38" s="32"/>
      <c r="C38" s="31"/>
      <c r="D38" s="60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s="78" customFormat="1" ht="18.75">
      <c r="A39" s="59"/>
      <c r="B39" s="32" t="s">
        <v>510</v>
      </c>
      <c r="C39" s="31"/>
      <c r="D39" s="60" t="s">
        <v>327</v>
      </c>
      <c r="E39" s="61" t="s">
        <v>27</v>
      </c>
      <c r="F39" s="82" t="s">
        <v>311</v>
      </c>
      <c r="G39" s="82" t="s">
        <v>311</v>
      </c>
      <c r="H39" s="82" t="s">
        <v>311</v>
      </c>
      <c r="I39" s="82" t="s">
        <v>311</v>
      </c>
      <c r="J39" s="82" t="s">
        <v>311</v>
      </c>
      <c r="K39" s="82" t="s">
        <v>311</v>
      </c>
      <c r="L39" s="82" t="s">
        <v>311</v>
      </c>
      <c r="M39" s="82" t="s">
        <v>308</v>
      </c>
      <c r="N39" s="82"/>
    </row>
    <row r="40" spans="1:14" s="78" customFormat="1" ht="18.75">
      <c r="A40" s="59"/>
      <c r="B40" s="32" t="s">
        <v>512</v>
      </c>
      <c r="C40" s="31"/>
      <c r="D40" s="60" t="s">
        <v>328</v>
      </c>
      <c r="E40" s="62"/>
      <c r="F40" s="61" t="s">
        <v>309</v>
      </c>
      <c r="G40" s="61" t="s">
        <v>310</v>
      </c>
      <c r="H40" s="61" t="s">
        <v>409</v>
      </c>
      <c r="I40" s="61" t="s">
        <v>511</v>
      </c>
      <c r="J40" s="61" t="s">
        <v>192</v>
      </c>
      <c r="K40" s="61" t="s">
        <v>231</v>
      </c>
      <c r="L40" s="61" t="s">
        <v>765</v>
      </c>
      <c r="M40" s="82"/>
      <c r="N40" s="82"/>
    </row>
    <row r="41" spans="1:14" s="78" customFormat="1" ht="18.75">
      <c r="A41" s="59"/>
      <c r="B41" s="32" t="s">
        <v>333</v>
      </c>
      <c r="C41" s="31"/>
      <c r="D41" s="60" t="s">
        <v>683</v>
      </c>
      <c r="E41" s="62"/>
      <c r="F41" s="62"/>
      <c r="G41" s="62"/>
      <c r="H41" s="62" t="s">
        <v>50</v>
      </c>
      <c r="I41" s="62" t="s">
        <v>49</v>
      </c>
      <c r="J41" s="101" t="s">
        <v>193</v>
      </c>
      <c r="K41" s="101" t="s">
        <v>232</v>
      </c>
      <c r="L41" s="101" t="s">
        <v>748</v>
      </c>
      <c r="M41" s="62" t="s">
        <v>864</v>
      </c>
      <c r="N41" s="62"/>
    </row>
    <row r="42" spans="1:14" s="78" customFormat="1" ht="18.75">
      <c r="A42" s="59"/>
      <c r="B42" s="32" t="s">
        <v>863</v>
      </c>
      <c r="C42" s="31"/>
      <c r="D42" s="60"/>
      <c r="E42" s="62"/>
      <c r="F42" s="62"/>
      <c r="G42" s="62"/>
      <c r="H42" s="62"/>
      <c r="I42" s="62"/>
      <c r="J42" s="82"/>
      <c r="K42" s="82"/>
      <c r="L42" s="82"/>
      <c r="M42" s="82"/>
      <c r="N42" s="82"/>
    </row>
    <row r="43" spans="1:14" s="78" customFormat="1" ht="20.25" customHeight="1">
      <c r="A43" s="59"/>
      <c r="B43" s="32" t="s">
        <v>726</v>
      </c>
      <c r="C43" s="31"/>
      <c r="D43" s="60" t="s">
        <v>683</v>
      </c>
      <c r="E43" s="62"/>
      <c r="F43" s="62"/>
      <c r="G43" s="62"/>
      <c r="H43" s="60" t="s">
        <v>51</v>
      </c>
      <c r="I43" s="60" t="s">
        <v>52</v>
      </c>
      <c r="J43" s="82" t="s">
        <v>173</v>
      </c>
      <c r="K43" s="82" t="s">
        <v>173</v>
      </c>
      <c r="L43" s="82" t="s">
        <v>173</v>
      </c>
      <c r="M43" s="82"/>
      <c r="N43" s="82"/>
    </row>
    <row r="44" spans="1:14" s="78" customFormat="1" ht="18.75">
      <c r="A44" s="59"/>
      <c r="B44" s="32"/>
      <c r="C44" s="31" t="s">
        <v>865</v>
      </c>
      <c r="D44" s="60"/>
      <c r="E44" s="62"/>
      <c r="F44" s="62"/>
      <c r="G44" s="62"/>
      <c r="H44" s="62"/>
      <c r="I44" s="62"/>
      <c r="J44" s="82"/>
      <c r="K44" s="82"/>
      <c r="L44" s="82"/>
      <c r="M44" s="82"/>
      <c r="N44" s="82"/>
    </row>
    <row r="45" spans="1:14" s="78" customFormat="1" ht="18.75">
      <c r="A45" s="59"/>
      <c r="B45" s="83" t="s">
        <v>590</v>
      </c>
      <c r="C45" s="31"/>
      <c r="D45" s="60" t="s">
        <v>473</v>
      </c>
      <c r="E45" s="62"/>
      <c r="F45" s="62"/>
      <c r="G45" s="62"/>
      <c r="H45" s="62" t="s">
        <v>435</v>
      </c>
      <c r="I45" s="62" t="s">
        <v>427</v>
      </c>
      <c r="J45" s="62" t="s">
        <v>435</v>
      </c>
      <c r="K45" s="62" t="s">
        <v>435</v>
      </c>
      <c r="L45" s="62" t="s">
        <v>435</v>
      </c>
      <c r="M45" s="91"/>
      <c r="N45" s="91"/>
    </row>
    <row r="46" spans="1:14" s="78" customFormat="1" ht="18.75">
      <c r="A46" s="59"/>
      <c r="B46" s="83" t="s">
        <v>237</v>
      </c>
      <c r="C46" s="31"/>
      <c r="D46" s="60"/>
      <c r="E46" s="62"/>
      <c r="F46" s="62"/>
      <c r="G46" s="62"/>
      <c r="H46" s="62"/>
      <c r="I46" s="62"/>
      <c r="J46" s="82"/>
      <c r="K46" s="82"/>
      <c r="L46" s="82"/>
      <c r="M46" s="349"/>
      <c r="N46" s="349"/>
    </row>
    <row r="47" spans="1:14" s="78" customFormat="1" ht="18.75">
      <c r="A47" s="59"/>
      <c r="B47" s="32" t="s">
        <v>727</v>
      </c>
      <c r="C47" s="31"/>
      <c r="D47" s="60" t="s">
        <v>683</v>
      </c>
      <c r="E47" s="61" t="s">
        <v>70</v>
      </c>
      <c r="F47" s="62" t="s">
        <v>523</v>
      </c>
      <c r="G47" s="62" t="s">
        <v>286</v>
      </c>
      <c r="H47" s="62" t="s">
        <v>433</v>
      </c>
      <c r="I47" s="62" t="s">
        <v>428</v>
      </c>
      <c r="J47" s="62" t="s">
        <v>323</v>
      </c>
      <c r="K47" s="62" t="s">
        <v>233</v>
      </c>
      <c r="L47" s="62" t="s">
        <v>766</v>
      </c>
      <c r="M47" s="62">
        <v>85</v>
      </c>
      <c r="N47" s="62"/>
    </row>
    <row r="48" spans="1:14" s="78" customFormat="1" ht="18.75">
      <c r="A48" s="59"/>
      <c r="B48" s="32" t="s">
        <v>1044</v>
      </c>
      <c r="C48" s="31"/>
      <c r="D48" s="60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s="78" customFormat="1" ht="18.75" hidden="1">
      <c r="A49" s="59"/>
      <c r="B49" s="32" t="s">
        <v>144</v>
      </c>
      <c r="C49" s="31"/>
      <c r="D49" s="60" t="s">
        <v>683</v>
      </c>
      <c r="E49" s="61" t="s">
        <v>71</v>
      </c>
      <c r="F49" s="62" t="s">
        <v>524</v>
      </c>
      <c r="G49" s="62" t="s">
        <v>287</v>
      </c>
      <c r="H49" s="62" t="s">
        <v>420</v>
      </c>
      <c r="I49" s="62" t="s">
        <v>429</v>
      </c>
      <c r="J49" s="62" t="s">
        <v>325</v>
      </c>
      <c r="K49" s="62" t="s">
        <v>147</v>
      </c>
      <c r="L49" s="62" t="s">
        <v>767</v>
      </c>
      <c r="M49" s="62"/>
      <c r="N49" s="62"/>
    </row>
    <row r="50" spans="1:14" s="78" customFormat="1" ht="18.75" hidden="1">
      <c r="A50" s="86"/>
      <c r="B50" s="87" t="s">
        <v>868</v>
      </c>
      <c r="C50" s="88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 s="78" customFormat="1" ht="18.75">
      <c r="A51" s="59"/>
      <c r="B51" s="32" t="s">
        <v>637</v>
      </c>
      <c r="C51" s="31"/>
      <c r="D51" s="60" t="s">
        <v>683</v>
      </c>
      <c r="E51" s="61" t="s">
        <v>72</v>
      </c>
      <c r="F51" s="62" t="s">
        <v>525</v>
      </c>
      <c r="G51" s="62" t="s">
        <v>197</v>
      </c>
      <c r="H51" s="62" t="s">
        <v>434</v>
      </c>
      <c r="I51" s="62" t="s">
        <v>430</v>
      </c>
      <c r="J51" s="62" t="s">
        <v>324</v>
      </c>
      <c r="K51" s="62" t="s">
        <v>146</v>
      </c>
      <c r="L51" s="62" t="s">
        <v>768</v>
      </c>
      <c r="M51" s="62">
        <v>85</v>
      </c>
      <c r="N51" s="62"/>
    </row>
    <row r="52" spans="1:14" s="78" customFormat="1" ht="18.75">
      <c r="A52" s="59"/>
      <c r="B52" s="32" t="s">
        <v>869</v>
      </c>
      <c r="C52" s="31"/>
      <c r="D52" s="60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s="78" customFormat="1" ht="18.75">
      <c r="A53" s="59"/>
      <c r="B53" s="32" t="s">
        <v>1046</v>
      </c>
      <c r="C53" s="31"/>
      <c r="D53" s="60" t="s">
        <v>473</v>
      </c>
      <c r="E53" s="85" t="s">
        <v>73</v>
      </c>
      <c r="F53" s="91" t="s">
        <v>526</v>
      </c>
      <c r="G53" s="91" t="s">
        <v>526</v>
      </c>
      <c r="H53" s="91" t="s">
        <v>439</v>
      </c>
      <c r="I53" s="91" t="s">
        <v>431</v>
      </c>
      <c r="J53" s="91" t="s">
        <v>181</v>
      </c>
      <c r="K53" s="91" t="s">
        <v>234</v>
      </c>
      <c r="L53" s="91" t="s">
        <v>769</v>
      </c>
      <c r="M53" s="91"/>
      <c r="N53" s="91"/>
    </row>
    <row r="54" spans="1:14" s="78" customFormat="1" ht="18.75">
      <c r="A54" s="86"/>
      <c r="B54" s="32" t="s">
        <v>1047</v>
      </c>
      <c r="C54" s="88"/>
      <c r="D54" s="60" t="s">
        <v>661</v>
      </c>
      <c r="E54" s="62"/>
      <c r="F54" s="61"/>
      <c r="G54" s="91"/>
      <c r="H54" s="91"/>
      <c r="I54" s="91"/>
      <c r="J54" s="91"/>
      <c r="K54" s="91"/>
      <c r="L54" s="91"/>
      <c r="M54" s="101">
        <v>90</v>
      </c>
      <c r="N54" s="101"/>
    </row>
    <row r="55" spans="1:14" s="8" customFormat="1" ht="21" customHeight="1">
      <c r="A55" s="59"/>
      <c r="B55" s="32" t="s">
        <v>638</v>
      </c>
      <c r="C55" s="31"/>
      <c r="D55" s="60" t="s">
        <v>473</v>
      </c>
      <c r="E55" s="61" t="s">
        <v>75</v>
      </c>
      <c r="F55" s="91" t="s">
        <v>86</v>
      </c>
      <c r="G55" s="91" t="s">
        <v>86</v>
      </c>
      <c r="H55" s="91" t="s">
        <v>405</v>
      </c>
      <c r="I55" s="91" t="s">
        <v>432</v>
      </c>
      <c r="J55" s="91" t="s">
        <v>178</v>
      </c>
      <c r="K55" s="91" t="s">
        <v>178</v>
      </c>
      <c r="L55" s="91" t="s">
        <v>795</v>
      </c>
      <c r="M55" s="91">
        <v>4</v>
      </c>
      <c r="N55" s="91"/>
    </row>
    <row r="56" spans="1:14" s="8" customFormat="1" ht="18.75">
      <c r="A56" s="59"/>
      <c r="B56" s="32" t="s">
        <v>502</v>
      </c>
      <c r="C56" s="31"/>
      <c r="D56" s="60"/>
      <c r="E56" s="61"/>
      <c r="F56" s="91"/>
      <c r="G56" s="91"/>
      <c r="H56" s="91"/>
      <c r="I56" s="91"/>
      <c r="J56" s="91"/>
      <c r="K56" s="91"/>
      <c r="L56" s="91"/>
      <c r="M56" s="91"/>
      <c r="N56" s="91"/>
    </row>
    <row r="57" spans="1:14" s="8" customFormat="1" ht="18.75">
      <c r="A57" s="59"/>
      <c r="B57" s="31" t="s">
        <v>874</v>
      </c>
      <c r="C57" s="102"/>
      <c r="D57" s="60" t="s">
        <v>683</v>
      </c>
      <c r="E57" s="61"/>
      <c r="F57" s="91"/>
      <c r="G57" s="91"/>
      <c r="H57" s="91"/>
      <c r="I57" s="91"/>
      <c r="J57" s="91"/>
      <c r="K57" s="91"/>
      <c r="L57" s="101" t="s">
        <v>939</v>
      </c>
      <c r="M57" s="91"/>
      <c r="N57" s="91"/>
    </row>
    <row r="58" spans="1:14" s="8" customFormat="1" ht="18.75">
      <c r="A58" s="59"/>
      <c r="B58" s="31" t="s">
        <v>875</v>
      </c>
      <c r="C58" s="102"/>
      <c r="D58" s="60"/>
      <c r="E58" s="61"/>
      <c r="F58" s="91"/>
      <c r="G58" s="91"/>
      <c r="H58" s="91"/>
      <c r="I58" s="91"/>
      <c r="J58" s="91"/>
      <c r="K58" s="91"/>
      <c r="L58" s="91"/>
      <c r="M58" s="91"/>
      <c r="N58" s="91"/>
    </row>
    <row r="59" spans="1:14" s="8" customFormat="1" ht="18.75">
      <c r="A59" s="59"/>
      <c r="B59" s="31" t="s">
        <v>689</v>
      </c>
      <c r="C59" s="102"/>
      <c r="D59" s="60" t="s">
        <v>683</v>
      </c>
      <c r="E59" s="80" t="s">
        <v>458</v>
      </c>
      <c r="F59" s="62">
        <v>75</v>
      </c>
      <c r="G59" s="62" t="s">
        <v>570</v>
      </c>
      <c r="H59" s="62" t="s">
        <v>317</v>
      </c>
      <c r="I59" s="62" t="s">
        <v>317</v>
      </c>
      <c r="J59" s="62" t="s">
        <v>175</v>
      </c>
      <c r="K59" s="62" t="s">
        <v>175</v>
      </c>
      <c r="L59" s="62" t="s">
        <v>175</v>
      </c>
      <c r="M59" s="62" t="s">
        <v>591</v>
      </c>
      <c r="N59" s="62"/>
    </row>
    <row r="60" spans="1:14" s="8" customFormat="1" ht="19.5">
      <c r="A60" s="59"/>
      <c r="B60" s="32"/>
      <c r="C60" s="33" t="s">
        <v>64</v>
      </c>
      <c r="D60" s="60"/>
      <c r="E60" s="62"/>
      <c r="F60" s="61"/>
      <c r="G60" s="62"/>
      <c r="H60" s="62"/>
      <c r="I60" s="62"/>
      <c r="J60" s="62"/>
      <c r="K60" s="62"/>
      <c r="L60" s="62"/>
      <c r="M60" s="62"/>
      <c r="N60" s="62"/>
    </row>
    <row r="61" spans="1:14" s="8" customFormat="1" ht="18.75">
      <c r="A61" s="79" t="s">
        <v>349</v>
      </c>
      <c r="B61" s="32"/>
      <c r="C61" s="31"/>
      <c r="D61" s="60"/>
      <c r="E61" s="60"/>
      <c r="F61" s="62"/>
      <c r="G61" s="62"/>
      <c r="H61" s="62"/>
      <c r="I61" s="62"/>
      <c r="J61" s="62"/>
      <c r="K61" s="62"/>
      <c r="L61" s="62"/>
      <c r="M61" s="62"/>
      <c r="N61" s="62"/>
    </row>
    <row r="62" spans="1:14" s="8" customFormat="1" ht="18.75">
      <c r="A62" s="59"/>
      <c r="B62" s="32" t="s">
        <v>576</v>
      </c>
      <c r="C62" s="31"/>
      <c r="D62" s="60" t="s">
        <v>683</v>
      </c>
      <c r="E62" s="97" t="s">
        <v>74</v>
      </c>
      <c r="F62" s="62" t="s">
        <v>88</v>
      </c>
      <c r="G62" s="62" t="s">
        <v>571</v>
      </c>
      <c r="H62" s="62" t="s">
        <v>404</v>
      </c>
      <c r="I62" s="62" t="s">
        <v>404</v>
      </c>
      <c r="J62" s="62" t="s">
        <v>174</v>
      </c>
      <c r="K62" s="62" t="s">
        <v>174</v>
      </c>
      <c r="L62" s="62" t="s">
        <v>174</v>
      </c>
      <c r="M62" s="62">
        <v>75</v>
      </c>
      <c r="N62" s="62"/>
    </row>
    <row r="63" spans="1:14" s="8" customFormat="1" ht="18.75">
      <c r="A63" s="59"/>
      <c r="B63" s="32" t="s">
        <v>870</v>
      </c>
      <c r="C63" s="31"/>
      <c r="D63" s="60"/>
      <c r="E63" s="60"/>
      <c r="F63" s="62"/>
      <c r="G63" s="62"/>
      <c r="H63" s="62"/>
      <c r="I63" s="62"/>
      <c r="J63" s="62"/>
      <c r="K63" s="62"/>
      <c r="L63" s="62"/>
      <c r="M63" s="62"/>
      <c r="N63" s="62"/>
    </row>
    <row r="64" spans="1:14" s="78" customFormat="1" ht="18.75">
      <c r="A64" s="59"/>
      <c r="B64" s="32" t="s">
        <v>455</v>
      </c>
      <c r="C64" s="31"/>
      <c r="D64" s="60" t="s">
        <v>683</v>
      </c>
      <c r="E64" s="62" t="s">
        <v>458</v>
      </c>
      <c r="F64" s="62" t="s">
        <v>458</v>
      </c>
      <c r="G64" s="62" t="s">
        <v>53</v>
      </c>
      <c r="H64" s="62" t="s">
        <v>53</v>
      </c>
      <c r="I64" s="62" t="s">
        <v>53</v>
      </c>
      <c r="J64" s="62" t="s">
        <v>53</v>
      </c>
      <c r="K64" s="62" t="s">
        <v>53</v>
      </c>
      <c r="L64" s="62" t="s">
        <v>53</v>
      </c>
      <c r="M64" s="62" t="s">
        <v>54</v>
      </c>
      <c r="N64" s="62"/>
    </row>
    <row r="65" spans="1:14" s="8" customFormat="1" ht="19.5" customHeight="1">
      <c r="A65" s="79" t="s">
        <v>350</v>
      </c>
      <c r="B65" s="32"/>
      <c r="C65" s="31"/>
      <c r="D65" s="60"/>
      <c r="E65" s="60"/>
      <c r="F65" s="62"/>
      <c r="G65" s="61"/>
      <c r="H65" s="62"/>
      <c r="I65" s="62"/>
      <c r="J65" s="62"/>
      <c r="K65" s="62"/>
      <c r="L65" s="62"/>
      <c r="M65" s="62"/>
      <c r="N65" s="62"/>
    </row>
    <row r="66" spans="1:14" s="8" customFormat="1" ht="19.5" customHeight="1">
      <c r="A66" s="59"/>
      <c r="B66" s="32" t="s">
        <v>65</v>
      </c>
      <c r="C66" s="265"/>
      <c r="D66" s="60" t="s">
        <v>683</v>
      </c>
      <c r="E66" s="61" t="s">
        <v>334</v>
      </c>
      <c r="F66" s="61" t="s">
        <v>43</v>
      </c>
      <c r="G66" s="62" t="s">
        <v>504</v>
      </c>
      <c r="H66" s="62" t="s">
        <v>505</v>
      </c>
      <c r="I66" s="62" t="s">
        <v>506</v>
      </c>
      <c r="J66" s="62" t="s">
        <v>195</v>
      </c>
      <c r="K66" s="62" t="s">
        <v>247</v>
      </c>
      <c r="L66" s="62" t="s">
        <v>832</v>
      </c>
      <c r="M66" s="62" t="s">
        <v>58</v>
      </c>
      <c r="N66" s="62"/>
    </row>
    <row r="67" spans="1:14" s="8" customFormat="1" ht="19.5" customHeight="1">
      <c r="A67" s="59"/>
      <c r="B67" s="32" t="s">
        <v>606</v>
      </c>
      <c r="C67" s="31"/>
      <c r="D67" s="60" t="s">
        <v>683</v>
      </c>
      <c r="E67" s="61" t="s">
        <v>335</v>
      </c>
      <c r="F67" s="61" t="s">
        <v>42</v>
      </c>
      <c r="G67" s="62" t="s">
        <v>80</v>
      </c>
      <c r="H67" s="62" t="s">
        <v>516</v>
      </c>
      <c r="I67" s="62" t="s">
        <v>444</v>
      </c>
      <c r="J67" s="62" t="s">
        <v>194</v>
      </c>
      <c r="K67" s="62" t="s">
        <v>260</v>
      </c>
      <c r="L67" s="62" t="s">
        <v>833</v>
      </c>
      <c r="M67" s="62">
        <v>5</v>
      </c>
      <c r="N67" s="62"/>
    </row>
    <row r="68" spans="1:14" s="8" customFormat="1" ht="19.5" customHeight="1">
      <c r="A68" s="59"/>
      <c r="B68" s="32" t="s">
        <v>575</v>
      </c>
      <c r="C68" s="31"/>
      <c r="D68" s="60"/>
      <c r="E68" s="97"/>
      <c r="F68" s="61"/>
      <c r="G68" s="62"/>
      <c r="H68" s="62"/>
      <c r="I68" s="62"/>
      <c r="J68" s="62"/>
      <c r="K68" s="62"/>
      <c r="L68" s="62"/>
      <c r="M68" s="62"/>
      <c r="N68" s="62"/>
    </row>
    <row r="69" spans="1:14" s="8" customFormat="1" ht="19.5" customHeight="1">
      <c r="A69" s="59"/>
      <c r="B69" s="32" t="s">
        <v>605</v>
      </c>
      <c r="C69" s="31"/>
      <c r="D69" s="60" t="s">
        <v>476</v>
      </c>
      <c r="E69" s="60" t="s">
        <v>346</v>
      </c>
      <c r="F69" s="60" t="s">
        <v>346</v>
      </c>
      <c r="G69" s="60" t="s">
        <v>346</v>
      </c>
      <c r="H69" s="60" t="s">
        <v>346</v>
      </c>
      <c r="I69" s="60" t="s">
        <v>196</v>
      </c>
      <c r="J69" s="240" t="s">
        <v>196</v>
      </c>
      <c r="K69" s="240" t="s">
        <v>196</v>
      </c>
      <c r="L69" s="240" t="s">
        <v>196</v>
      </c>
      <c r="M69" s="240" t="s">
        <v>346</v>
      </c>
      <c r="N69" s="240"/>
    </row>
    <row r="70" spans="1:14" s="8" customFormat="1" ht="19.5" customHeight="1">
      <c r="A70" s="86"/>
      <c r="B70" s="87"/>
      <c r="C70" s="88"/>
      <c r="D70" s="89"/>
      <c r="E70" s="89"/>
      <c r="F70" s="89"/>
      <c r="G70" s="89"/>
      <c r="H70" s="89"/>
      <c r="I70" s="89"/>
      <c r="J70" s="281" t="s">
        <v>322</v>
      </c>
      <c r="K70" s="281" t="s">
        <v>322</v>
      </c>
      <c r="L70" s="281" t="s">
        <v>828</v>
      </c>
      <c r="M70" s="281"/>
      <c r="N70" s="281"/>
    </row>
    <row r="71" spans="1:14" s="8" customFormat="1" ht="19.5" customHeight="1">
      <c r="A71" s="105"/>
      <c r="B71" s="106"/>
      <c r="C71" s="107"/>
      <c r="D71" s="108"/>
      <c r="E71" s="108"/>
      <c r="F71" s="108"/>
      <c r="G71" s="108"/>
      <c r="H71" s="108"/>
      <c r="I71" s="257" t="s">
        <v>471</v>
      </c>
      <c r="J71" s="262"/>
      <c r="K71" s="262"/>
      <c r="L71" s="262"/>
      <c r="M71" s="258"/>
      <c r="N71" s="258"/>
    </row>
    <row r="72" spans="1:14" s="8" customFormat="1" ht="19.5" customHeight="1" hidden="1">
      <c r="A72" s="220"/>
      <c r="B72" s="69"/>
      <c r="C72" s="247"/>
      <c r="D72" s="111"/>
      <c r="E72" s="248"/>
      <c r="F72" s="249" t="s">
        <v>507</v>
      </c>
      <c r="G72" s="112"/>
      <c r="H72" s="112"/>
      <c r="I72" s="112"/>
      <c r="J72" s="112"/>
      <c r="K72" s="112"/>
      <c r="L72" s="112"/>
      <c r="M72" s="112"/>
      <c r="N72" s="112"/>
    </row>
    <row r="73" spans="1:14" s="8" customFormat="1" ht="37.5" hidden="1">
      <c r="A73" s="59"/>
      <c r="B73" s="32" t="s">
        <v>530</v>
      </c>
      <c r="C73" s="31"/>
      <c r="D73" s="60" t="s">
        <v>597</v>
      </c>
      <c r="E73" s="62" t="s">
        <v>458</v>
      </c>
      <c r="F73" s="65" t="s">
        <v>304</v>
      </c>
      <c r="G73" s="65" t="s">
        <v>304</v>
      </c>
      <c r="H73" s="65" t="s">
        <v>305</v>
      </c>
      <c r="I73" s="65" t="s">
        <v>305</v>
      </c>
      <c r="J73" s="65"/>
      <c r="K73" s="65"/>
      <c r="L73" s="65"/>
      <c r="M73" s="65" t="s">
        <v>305</v>
      </c>
      <c r="N73" s="65" t="s">
        <v>305</v>
      </c>
    </row>
    <row r="74" spans="1:14" s="8" customFormat="1" ht="30" hidden="1">
      <c r="A74" s="59"/>
      <c r="B74" s="32" t="s">
        <v>59</v>
      </c>
      <c r="C74" s="31"/>
      <c r="D74" s="60"/>
      <c r="E74" s="60"/>
      <c r="F74" s="81" t="s">
        <v>306</v>
      </c>
      <c r="G74" s="237" t="s">
        <v>307</v>
      </c>
      <c r="H74" s="62"/>
      <c r="I74" s="62"/>
      <c r="J74" s="62"/>
      <c r="K74" s="62"/>
      <c r="L74" s="62"/>
      <c r="M74" s="62"/>
      <c r="N74" s="62"/>
    </row>
    <row r="75" spans="1:14" s="8" customFormat="1" ht="37.5" hidden="1">
      <c r="A75" s="220"/>
      <c r="B75" s="69" t="s">
        <v>598</v>
      </c>
      <c r="C75" s="110"/>
      <c r="D75" s="111" t="s">
        <v>597</v>
      </c>
      <c r="E75" s="112" t="s">
        <v>458</v>
      </c>
      <c r="F75" s="66" t="s">
        <v>299</v>
      </c>
      <c r="G75" s="65" t="s">
        <v>297</v>
      </c>
      <c r="H75" s="65" t="s">
        <v>298</v>
      </c>
      <c r="I75" s="65" t="s">
        <v>298</v>
      </c>
      <c r="J75" s="65"/>
      <c r="K75" s="65"/>
      <c r="L75" s="65"/>
      <c r="M75" s="65" t="s">
        <v>298</v>
      </c>
      <c r="N75" s="65" t="s">
        <v>298</v>
      </c>
    </row>
    <row r="76" spans="1:14" s="8" customFormat="1" ht="18.75" hidden="1">
      <c r="A76" s="59"/>
      <c r="B76" s="32" t="s">
        <v>60</v>
      </c>
      <c r="C76" s="31"/>
      <c r="D76" s="60"/>
      <c r="E76" s="60"/>
      <c r="F76" s="214" t="s">
        <v>302</v>
      </c>
      <c r="G76" s="237" t="s">
        <v>303</v>
      </c>
      <c r="H76" s="62"/>
      <c r="I76" s="62"/>
      <c r="J76" s="62"/>
      <c r="K76" s="62"/>
      <c r="L76" s="62"/>
      <c r="M76" s="62"/>
      <c r="N76" s="62"/>
    </row>
    <row r="77" spans="1:14" s="8" customFormat="1" ht="37.5" hidden="1">
      <c r="A77" s="59"/>
      <c r="B77" s="32" t="s">
        <v>599</v>
      </c>
      <c r="C77" s="31"/>
      <c r="D77" s="60" t="s">
        <v>597</v>
      </c>
      <c r="E77" s="62" t="s">
        <v>458</v>
      </c>
      <c r="F77" s="66" t="s">
        <v>296</v>
      </c>
      <c r="G77" s="65" t="s">
        <v>294</v>
      </c>
      <c r="H77" s="65" t="s">
        <v>295</v>
      </c>
      <c r="I77" s="65" t="s">
        <v>295</v>
      </c>
      <c r="J77" s="65"/>
      <c r="K77" s="65"/>
      <c r="L77" s="65"/>
      <c r="M77" s="65" t="s">
        <v>295</v>
      </c>
      <c r="N77" s="65" t="s">
        <v>295</v>
      </c>
    </row>
    <row r="78" spans="1:14" s="8" customFormat="1" ht="30" hidden="1">
      <c r="A78" s="59"/>
      <c r="B78" s="32" t="s">
        <v>61</v>
      </c>
      <c r="C78" s="31"/>
      <c r="D78" s="60"/>
      <c r="E78" s="60"/>
      <c r="F78" s="81" t="s">
        <v>300</v>
      </c>
      <c r="G78" s="81" t="s">
        <v>301</v>
      </c>
      <c r="H78" s="62"/>
      <c r="I78" s="62"/>
      <c r="J78" s="62"/>
      <c r="K78" s="62"/>
      <c r="L78" s="62"/>
      <c r="M78" s="62"/>
      <c r="N78" s="62"/>
    </row>
    <row r="79" spans="1:14" s="8" customFormat="1" ht="19.5" customHeight="1" hidden="1">
      <c r="A79" s="59"/>
      <c r="B79" s="32" t="s">
        <v>283</v>
      </c>
      <c r="C79" s="32"/>
      <c r="D79" s="60" t="s">
        <v>597</v>
      </c>
      <c r="E79" s="99" t="s">
        <v>458</v>
      </c>
      <c r="F79" s="103" t="s">
        <v>199</v>
      </c>
      <c r="G79" s="103" t="s">
        <v>199</v>
      </c>
      <c r="H79" s="103" t="s">
        <v>200</v>
      </c>
      <c r="I79" s="103" t="s">
        <v>200</v>
      </c>
      <c r="J79" s="103"/>
      <c r="K79" s="103"/>
      <c r="L79" s="103"/>
      <c r="M79" s="103" t="s">
        <v>200</v>
      </c>
      <c r="N79" s="103" t="s">
        <v>200</v>
      </c>
    </row>
    <row r="80" spans="1:14" s="8" customFormat="1" ht="19.5" customHeight="1" hidden="1">
      <c r="A80" s="59"/>
      <c r="B80" s="32" t="s">
        <v>62</v>
      </c>
      <c r="C80" s="31"/>
      <c r="D80" s="60"/>
      <c r="E80" s="60"/>
      <c r="F80" s="238" t="s">
        <v>201</v>
      </c>
      <c r="G80" s="237" t="s">
        <v>202</v>
      </c>
      <c r="H80" s="62"/>
      <c r="I80" s="62"/>
      <c r="J80" s="62"/>
      <c r="K80" s="62"/>
      <c r="L80" s="62"/>
      <c r="M80" s="62"/>
      <c r="N80" s="62"/>
    </row>
    <row r="81" spans="1:14" s="8" customFormat="1" ht="19.5" customHeight="1" hidden="1">
      <c r="A81" s="59"/>
      <c r="B81" s="32" t="s">
        <v>321</v>
      </c>
      <c r="C81" s="31"/>
      <c r="D81" s="60" t="s">
        <v>683</v>
      </c>
      <c r="E81" s="60" t="s">
        <v>458</v>
      </c>
      <c r="F81" s="91" t="s">
        <v>572</v>
      </c>
      <c r="G81" s="91" t="s">
        <v>573</v>
      </c>
      <c r="H81" s="91">
        <v>1</v>
      </c>
      <c r="I81" s="91">
        <v>1</v>
      </c>
      <c r="J81" s="91"/>
      <c r="K81" s="91"/>
      <c r="L81" s="91"/>
      <c r="M81" s="91">
        <v>1</v>
      </c>
      <c r="N81" s="91">
        <v>1</v>
      </c>
    </row>
    <row r="82" spans="1:14" s="8" customFormat="1" ht="19.5" customHeight="1" hidden="1">
      <c r="A82" s="59"/>
      <c r="B82" s="32" t="s">
        <v>580</v>
      </c>
      <c r="C82" s="31"/>
      <c r="D82" s="60"/>
      <c r="E82" s="60"/>
      <c r="F82" s="62"/>
      <c r="G82" s="62"/>
      <c r="H82" s="62"/>
      <c r="I82" s="62"/>
      <c r="J82" s="62"/>
      <c r="K82" s="62"/>
      <c r="L82" s="62"/>
      <c r="M82" s="62"/>
      <c r="N82" s="62"/>
    </row>
    <row r="83" spans="1:14" s="8" customFormat="1" ht="19.5" customHeight="1" hidden="1">
      <c r="A83" s="59"/>
      <c r="B83" s="32" t="s">
        <v>63</v>
      </c>
      <c r="C83" s="31"/>
      <c r="D83" s="60"/>
      <c r="E83" s="60"/>
      <c r="F83" s="62"/>
      <c r="G83" s="62"/>
      <c r="H83" s="62"/>
      <c r="I83" s="62"/>
      <c r="J83" s="62"/>
      <c r="K83" s="62"/>
      <c r="L83" s="62"/>
      <c r="M83" s="62"/>
      <c r="N83" s="62"/>
    </row>
    <row r="84" ht="10.5" customHeight="1"/>
    <row r="85" ht="21" customHeight="1"/>
    <row r="86" ht="22.5" customHeight="1">
      <c r="C86" s="1" t="s">
        <v>1630</v>
      </c>
    </row>
    <row r="87" ht="24" hidden="1">
      <c r="C87" s="2" t="s">
        <v>326</v>
      </c>
    </row>
    <row r="88" spans="1:3" ht="24" hidden="1">
      <c r="A88" s="2" t="s">
        <v>329</v>
      </c>
      <c r="C88" s="2"/>
    </row>
    <row r="89" spans="1:14" s="141" customFormat="1" ht="20.25" customHeight="1">
      <c r="A89" s="42"/>
      <c r="B89" s="43"/>
      <c r="C89" s="44"/>
      <c r="D89" s="45"/>
      <c r="E89" s="45" t="s">
        <v>582</v>
      </c>
      <c r="F89" s="45" t="s">
        <v>582</v>
      </c>
      <c r="G89" s="45" t="s">
        <v>582</v>
      </c>
      <c r="H89" s="45" t="s">
        <v>582</v>
      </c>
      <c r="I89" s="45" t="s">
        <v>582</v>
      </c>
      <c r="J89" s="45" t="s">
        <v>582</v>
      </c>
      <c r="K89" s="45" t="s">
        <v>582</v>
      </c>
      <c r="L89" s="45" t="s">
        <v>582</v>
      </c>
      <c r="M89" s="714" t="s">
        <v>682</v>
      </c>
      <c r="N89" s="714" t="s">
        <v>1348</v>
      </c>
    </row>
    <row r="90" spans="1:14" s="141" customFormat="1" ht="21.75" customHeight="1">
      <c r="A90" s="689" t="s">
        <v>398</v>
      </c>
      <c r="B90" s="689"/>
      <c r="C90" s="689"/>
      <c r="D90" s="47" t="s">
        <v>276</v>
      </c>
      <c r="E90" s="47" t="s">
        <v>584</v>
      </c>
      <c r="F90" s="47" t="s">
        <v>460</v>
      </c>
      <c r="G90" s="47" t="s">
        <v>389</v>
      </c>
      <c r="H90" s="47" t="s">
        <v>336</v>
      </c>
      <c r="I90" s="47" t="s">
        <v>640</v>
      </c>
      <c r="J90" s="47" t="s">
        <v>165</v>
      </c>
      <c r="K90" s="47" t="s">
        <v>108</v>
      </c>
      <c r="L90" s="47" t="s">
        <v>725</v>
      </c>
      <c r="M90" s="715"/>
      <c r="N90" s="715"/>
    </row>
    <row r="91" spans="1:14" s="141" customFormat="1" ht="20.25" customHeight="1">
      <c r="A91" s="49"/>
      <c r="B91" s="50"/>
      <c r="C91" s="51"/>
      <c r="D91" s="52"/>
      <c r="E91" s="52" t="s">
        <v>681</v>
      </c>
      <c r="F91" s="52" t="s">
        <v>681</v>
      </c>
      <c r="G91" s="52" t="s">
        <v>681</v>
      </c>
      <c r="H91" s="52" t="s">
        <v>681</v>
      </c>
      <c r="I91" s="52" t="s">
        <v>681</v>
      </c>
      <c r="J91" s="52" t="s">
        <v>681</v>
      </c>
      <c r="K91" s="52" t="s">
        <v>681</v>
      </c>
      <c r="L91" s="52" t="s">
        <v>681</v>
      </c>
      <c r="M91" s="716"/>
      <c r="N91" s="716"/>
    </row>
    <row r="92" spans="1:14" s="320" customFormat="1" ht="18.75" hidden="1">
      <c r="A92" s="321" t="s">
        <v>210</v>
      </c>
      <c r="B92" s="315"/>
      <c r="C92" s="409"/>
      <c r="D92" s="333"/>
      <c r="E92" s="370"/>
      <c r="F92" s="392"/>
      <c r="G92" s="392"/>
      <c r="H92" s="392"/>
      <c r="I92" s="392"/>
      <c r="J92" s="392"/>
      <c r="K92" s="392"/>
      <c r="L92" s="392"/>
      <c r="M92" s="392"/>
      <c r="N92" s="392"/>
    </row>
    <row r="93" spans="1:14" s="390" customFormat="1" ht="18.75" hidden="1">
      <c r="A93" s="314"/>
      <c r="B93" s="325" t="s">
        <v>970</v>
      </c>
      <c r="C93" s="325"/>
      <c r="D93" s="333" t="s">
        <v>800</v>
      </c>
      <c r="E93" s="410"/>
      <c r="F93" s="410"/>
      <c r="G93" s="410"/>
      <c r="H93" s="410"/>
      <c r="I93" s="410"/>
      <c r="J93" s="392" t="s">
        <v>603</v>
      </c>
      <c r="K93" s="392" t="s">
        <v>603</v>
      </c>
      <c r="L93" s="411" t="s">
        <v>789</v>
      </c>
      <c r="M93" s="370">
        <v>50</v>
      </c>
      <c r="N93" s="370">
        <v>50</v>
      </c>
    </row>
    <row r="94" spans="1:14" s="320" customFormat="1" ht="18.75" hidden="1">
      <c r="A94" s="321"/>
      <c r="B94" s="315" t="s">
        <v>971</v>
      </c>
      <c r="C94" s="409"/>
      <c r="D94" s="333" t="s">
        <v>351</v>
      </c>
      <c r="E94" s="370"/>
      <c r="F94" s="392"/>
      <c r="G94" s="392"/>
      <c r="H94" s="392"/>
      <c r="I94" s="392"/>
      <c r="J94" s="392"/>
      <c r="K94" s="392"/>
      <c r="L94" s="392"/>
      <c r="M94" s="392"/>
      <c r="N94" s="392"/>
    </row>
    <row r="95" spans="1:14" s="413" customFormat="1" ht="18.75" hidden="1">
      <c r="A95" s="412"/>
      <c r="B95" s="413" t="s">
        <v>781</v>
      </c>
      <c r="C95" s="414"/>
      <c r="D95" s="415" t="s">
        <v>683</v>
      </c>
      <c r="E95" s="416"/>
      <c r="F95" s="417"/>
      <c r="G95" s="417"/>
      <c r="H95" s="417"/>
      <c r="I95" s="417"/>
      <c r="J95" s="417"/>
      <c r="K95" s="417" t="s">
        <v>458</v>
      </c>
      <c r="L95" s="417" t="s">
        <v>458</v>
      </c>
      <c r="M95" s="417">
        <v>80</v>
      </c>
      <c r="N95" s="417">
        <v>80</v>
      </c>
    </row>
    <row r="96" spans="1:14" s="413" customFormat="1" ht="18.75" hidden="1">
      <c r="A96" s="412"/>
      <c r="B96" s="418" t="s">
        <v>796</v>
      </c>
      <c r="C96" s="414"/>
      <c r="D96" s="415"/>
      <c r="E96" s="416"/>
      <c r="F96" s="417"/>
      <c r="G96" s="417"/>
      <c r="H96" s="417"/>
      <c r="I96" s="417"/>
      <c r="J96" s="417"/>
      <c r="K96" s="417"/>
      <c r="L96" s="417"/>
      <c r="M96" s="417"/>
      <c r="N96" s="417"/>
    </row>
    <row r="97" spans="1:17" s="320" customFormat="1" ht="21.75" hidden="1">
      <c r="A97" s="314"/>
      <c r="B97" s="315" t="s">
        <v>771</v>
      </c>
      <c r="C97" s="316"/>
      <c r="D97" s="333" t="s">
        <v>589</v>
      </c>
      <c r="E97" s="392"/>
      <c r="F97" s="392"/>
      <c r="G97" s="392"/>
      <c r="H97" s="392"/>
      <c r="I97" s="392"/>
      <c r="J97" s="392" t="s">
        <v>603</v>
      </c>
      <c r="K97" s="392" t="s">
        <v>603</v>
      </c>
      <c r="L97" s="392" t="s">
        <v>788</v>
      </c>
      <c r="M97" s="370">
        <v>5</v>
      </c>
      <c r="N97" s="370">
        <v>5</v>
      </c>
      <c r="P97" s="338"/>
      <c r="Q97" s="338"/>
    </row>
    <row r="98" spans="1:17" s="320" customFormat="1" ht="21.75" hidden="1">
      <c r="A98" s="314"/>
      <c r="B98" s="315" t="s">
        <v>772</v>
      </c>
      <c r="C98" s="316"/>
      <c r="D98" s="333"/>
      <c r="E98" s="392"/>
      <c r="F98" s="392"/>
      <c r="G98" s="392"/>
      <c r="H98" s="392"/>
      <c r="I98" s="392"/>
      <c r="J98" s="392"/>
      <c r="K98" s="392"/>
      <c r="L98" s="370"/>
      <c r="M98" s="370"/>
      <c r="N98" s="370"/>
      <c r="P98" s="338"/>
      <c r="Q98" s="338"/>
    </row>
    <row r="99" spans="1:14" s="320" customFormat="1" ht="18.75" hidden="1">
      <c r="A99" s="314"/>
      <c r="B99" s="315" t="s">
        <v>773</v>
      </c>
      <c r="C99" s="316"/>
      <c r="D99" s="333" t="s">
        <v>167</v>
      </c>
      <c r="E99" s="370"/>
      <c r="F99" s="392"/>
      <c r="G99" s="392"/>
      <c r="H99" s="392"/>
      <c r="I99" s="392"/>
      <c r="J99" s="392" t="s">
        <v>603</v>
      </c>
      <c r="K99" s="392" t="s">
        <v>603</v>
      </c>
      <c r="L99" s="370" t="s">
        <v>788</v>
      </c>
      <c r="M99" s="370" t="s">
        <v>222</v>
      </c>
      <c r="N99" s="370" t="s">
        <v>222</v>
      </c>
    </row>
    <row r="100" spans="1:14" s="419" customFormat="1" ht="18.75" hidden="1">
      <c r="A100" s="335"/>
      <c r="B100" s="315" t="s">
        <v>784</v>
      </c>
      <c r="C100" s="409"/>
      <c r="D100" s="333" t="s">
        <v>802</v>
      </c>
      <c r="E100" s="411"/>
      <c r="F100" s="410"/>
      <c r="G100" s="410"/>
      <c r="H100" s="410"/>
      <c r="I100" s="410"/>
      <c r="J100" s="392"/>
      <c r="K100" s="392" t="s">
        <v>458</v>
      </c>
      <c r="L100" s="410" t="s">
        <v>458</v>
      </c>
      <c r="M100" s="410"/>
      <c r="N100" s="410"/>
    </row>
    <row r="101" spans="1:14" s="419" customFormat="1" ht="18.75" hidden="1">
      <c r="A101" s="335"/>
      <c r="B101" s="315" t="s">
        <v>801</v>
      </c>
      <c r="C101" s="373"/>
      <c r="D101" s="317"/>
      <c r="E101" s="410"/>
      <c r="F101" s="411"/>
      <c r="G101" s="410"/>
      <c r="H101" s="410"/>
      <c r="I101" s="410"/>
      <c r="J101" s="392"/>
      <c r="K101" s="392"/>
      <c r="L101" s="410"/>
      <c r="M101" s="410"/>
      <c r="N101" s="410"/>
    </row>
    <row r="102" spans="1:14" s="390" customFormat="1" ht="18.75" hidden="1">
      <c r="A102" s="335"/>
      <c r="B102" s="315" t="s">
        <v>783</v>
      </c>
      <c r="C102" s="373"/>
      <c r="D102" s="317" t="s">
        <v>225</v>
      </c>
      <c r="E102" s="410"/>
      <c r="F102" s="410"/>
      <c r="G102" s="410"/>
      <c r="H102" s="410"/>
      <c r="I102" s="410"/>
      <c r="J102" s="392"/>
      <c r="K102" s="392" t="s">
        <v>458</v>
      </c>
      <c r="L102" s="410" t="s">
        <v>458</v>
      </c>
      <c r="M102" s="410">
        <v>10</v>
      </c>
      <c r="N102" s="410">
        <v>10</v>
      </c>
    </row>
    <row r="103" spans="1:14" s="390" customFormat="1" ht="18.75" hidden="1">
      <c r="A103" s="335"/>
      <c r="B103" s="325" t="s">
        <v>799</v>
      </c>
      <c r="C103" s="373"/>
      <c r="D103" s="333"/>
      <c r="E103" s="411"/>
      <c r="F103" s="410"/>
      <c r="G103" s="410"/>
      <c r="H103" s="410"/>
      <c r="I103" s="410"/>
      <c r="J103" s="392"/>
      <c r="K103" s="392"/>
      <c r="L103" s="410"/>
      <c r="M103" s="410"/>
      <c r="N103" s="410"/>
    </row>
    <row r="104" spans="1:14" s="390" customFormat="1" ht="18.75" hidden="1">
      <c r="A104" s="335"/>
      <c r="B104" s="325" t="s">
        <v>803</v>
      </c>
      <c r="C104" s="373"/>
      <c r="D104" s="317"/>
      <c r="E104" s="410"/>
      <c r="F104" s="411"/>
      <c r="G104" s="410"/>
      <c r="H104" s="410"/>
      <c r="I104" s="410"/>
      <c r="J104" s="392"/>
      <c r="K104" s="392"/>
      <c r="L104" s="410"/>
      <c r="M104" s="410"/>
      <c r="N104" s="410"/>
    </row>
    <row r="105" spans="1:15" s="390" customFormat="1" ht="18.75" customHeight="1" hidden="1">
      <c r="A105" s="314"/>
      <c r="B105" s="315" t="s">
        <v>776</v>
      </c>
      <c r="C105" s="409"/>
      <c r="D105" s="333" t="s">
        <v>351</v>
      </c>
      <c r="E105" s="391"/>
      <c r="F105" s="392"/>
      <c r="G105" s="392"/>
      <c r="H105" s="392"/>
      <c r="I105" s="392"/>
      <c r="J105" s="392" t="s">
        <v>603</v>
      </c>
      <c r="K105" s="392" t="s">
        <v>603</v>
      </c>
      <c r="L105" s="370" t="s">
        <v>190</v>
      </c>
      <c r="M105" s="370" t="s">
        <v>777</v>
      </c>
      <c r="N105" s="370" t="s">
        <v>777</v>
      </c>
      <c r="O105" s="320"/>
    </row>
    <row r="106" spans="1:15" s="390" customFormat="1" ht="18.75" customHeight="1" hidden="1">
      <c r="A106" s="314"/>
      <c r="B106" s="315" t="s">
        <v>778</v>
      </c>
      <c r="C106" s="409"/>
      <c r="D106" s="333"/>
      <c r="E106" s="391"/>
      <c r="F106" s="392"/>
      <c r="G106" s="392"/>
      <c r="H106" s="392"/>
      <c r="I106" s="392"/>
      <c r="J106" s="392"/>
      <c r="K106" s="392"/>
      <c r="L106" s="370"/>
      <c r="M106" s="370"/>
      <c r="N106" s="370"/>
      <c r="O106" s="320"/>
    </row>
    <row r="107" spans="1:14" s="390" customFormat="1" ht="18.75" hidden="1">
      <c r="A107" s="321"/>
      <c r="B107" s="315" t="s">
        <v>774</v>
      </c>
      <c r="C107" s="409"/>
      <c r="D107" s="333" t="s">
        <v>683</v>
      </c>
      <c r="E107" s="392"/>
      <c r="F107" s="392"/>
      <c r="G107" s="392"/>
      <c r="H107" s="392"/>
      <c r="I107" s="392"/>
      <c r="J107" s="392" t="s">
        <v>603</v>
      </c>
      <c r="K107" s="392" t="s">
        <v>603</v>
      </c>
      <c r="L107" s="370" t="s">
        <v>790</v>
      </c>
      <c r="M107" s="370"/>
      <c r="N107" s="370"/>
    </row>
    <row r="108" spans="1:14" s="390" customFormat="1" ht="18.75" hidden="1">
      <c r="A108" s="321"/>
      <c r="B108" s="315" t="s">
        <v>775</v>
      </c>
      <c r="C108" s="409"/>
      <c r="D108" s="333" t="s">
        <v>473</v>
      </c>
      <c r="E108" s="392"/>
      <c r="F108" s="392"/>
      <c r="G108" s="392"/>
      <c r="H108" s="392"/>
      <c r="I108" s="392"/>
      <c r="J108" s="392"/>
      <c r="K108" s="392"/>
      <c r="L108" s="370"/>
      <c r="M108" s="392" t="s">
        <v>804</v>
      </c>
      <c r="N108" s="392" t="s">
        <v>804</v>
      </c>
    </row>
    <row r="109" spans="1:15" s="390" customFormat="1" ht="18.75" customHeight="1" hidden="1">
      <c r="A109" s="314"/>
      <c r="B109" s="320" t="s">
        <v>805</v>
      </c>
      <c r="C109" s="409"/>
      <c r="D109" s="333" t="s">
        <v>802</v>
      </c>
      <c r="E109" s="411"/>
      <c r="F109" s="410"/>
      <c r="G109" s="410"/>
      <c r="H109" s="410"/>
      <c r="I109" s="410"/>
      <c r="J109" s="392"/>
      <c r="K109" s="392" t="s">
        <v>458</v>
      </c>
      <c r="L109" s="410" t="s">
        <v>458</v>
      </c>
      <c r="M109" s="410"/>
      <c r="N109" s="410"/>
      <c r="O109" s="320"/>
    </row>
    <row r="110" spans="1:15" s="390" customFormat="1" ht="19.5" customHeight="1" hidden="1">
      <c r="A110" s="314"/>
      <c r="B110" s="315" t="s">
        <v>806</v>
      </c>
      <c r="C110" s="409"/>
      <c r="D110" s="333"/>
      <c r="E110" s="391"/>
      <c r="F110" s="392"/>
      <c r="G110" s="392"/>
      <c r="H110" s="392"/>
      <c r="I110" s="392"/>
      <c r="J110" s="392"/>
      <c r="K110" s="392"/>
      <c r="L110" s="370"/>
      <c r="M110" s="370"/>
      <c r="N110" s="370"/>
      <c r="O110" s="320"/>
    </row>
    <row r="111" spans="1:14" s="390" customFormat="1" ht="18.75" customHeight="1" hidden="1">
      <c r="A111" s="314"/>
      <c r="B111" s="325" t="s">
        <v>779</v>
      </c>
      <c r="C111" s="409"/>
      <c r="D111" s="333" t="s">
        <v>351</v>
      </c>
      <c r="E111" s="392"/>
      <c r="F111" s="392"/>
      <c r="G111" s="392"/>
      <c r="H111" s="420"/>
      <c r="I111" s="420"/>
      <c r="J111" s="392" t="s">
        <v>603</v>
      </c>
      <c r="K111" s="392" t="s">
        <v>603</v>
      </c>
      <c r="L111" s="421" t="s">
        <v>168</v>
      </c>
      <c r="M111" s="422">
        <v>5</v>
      </c>
      <c r="N111" s="422">
        <v>5</v>
      </c>
    </row>
    <row r="112" spans="1:16" s="390" customFormat="1" ht="21.75" customHeight="1" hidden="1">
      <c r="A112" s="314"/>
      <c r="B112" s="315" t="s">
        <v>782</v>
      </c>
      <c r="C112" s="316"/>
      <c r="D112" s="333" t="s">
        <v>469</v>
      </c>
      <c r="E112" s="391"/>
      <c r="F112" s="392"/>
      <c r="G112" s="392"/>
      <c r="H112" s="392"/>
      <c r="I112" s="392"/>
      <c r="J112" s="392"/>
      <c r="K112" s="392" t="s">
        <v>603</v>
      </c>
      <c r="L112" s="392" t="s">
        <v>205</v>
      </c>
      <c r="M112" s="370"/>
      <c r="N112" s="370"/>
      <c r="O112" s="320"/>
      <c r="P112" s="338"/>
    </row>
    <row r="113" spans="1:16" s="390" customFormat="1" ht="21.75" customHeight="1" hidden="1">
      <c r="A113" s="314"/>
      <c r="B113" s="315" t="s">
        <v>796</v>
      </c>
      <c r="C113" s="316"/>
      <c r="D113" s="333"/>
      <c r="E113" s="391"/>
      <c r="F113" s="392"/>
      <c r="G113" s="392"/>
      <c r="H113" s="392"/>
      <c r="I113" s="392"/>
      <c r="J113" s="392"/>
      <c r="K113" s="392"/>
      <c r="L113" s="370"/>
      <c r="M113" s="370"/>
      <c r="N113" s="370"/>
      <c r="O113" s="320"/>
      <c r="P113" s="338"/>
    </row>
    <row r="114" spans="1:16" s="390" customFormat="1" ht="21" customHeight="1" hidden="1">
      <c r="A114" s="314"/>
      <c r="B114" s="315" t="s">
        <v>786</v>
      </c>
      <c r="C114" s="316"/>
      <c r="D114" s="333" t="s">
        <v>785</v>
      </c>
      <c r="E114" s="391"/>
      <c r="F114" s="370"/>
      <c r="G114" s="392"/>
      <c r="H114" s="392"/>
      <c r="I114" s="392"/>
      <c r="J114" s="392"/>
      <c r="K114" s="392" t="s">
        <v>205</v>
      </c>
      <c r="L114" s="392" t="s">
        <v>205</v>
      </c>
      <c r="M114" s="370"/>
      <c r="N114" s="370"/>
      <c r="O114" s="320"/>
      <c r="P114" s="338"/>
    </row>
    <row r="115" spans="1:16" s="390" customFormat="1" ht="21" customHeight="1" hidden="1">
      <c r="A115" s="314"/>
      <c r="B115" s="315" t="s">
        <v>797</v>
      </c>
      <c r="C115" s="316"/>
      <c r="D115" s="333"/>
      <c r="E115" s="391"/>
      <c r="F115" s="370"/>
      <c r="G115" s="392"/>
      <c r="H115" s="392"/>
      <c r="I115" s="392"/>
      <c r="J115" s="392"/>
      <c r="K115" s="392"/>
      <c r="L115" s="392"/>
      <c r="M115" s="370"/>
      <c r="N115" s="370"/>
      <c r="O115" s="320"/>
      <c r="P115" s="338"/>
    </row>
    <row r="116" spans="1:16" s="432" customFormat="1" ht="21" customHeight="1" hidden="1">
      <c r="A116" s="423"/>
      <c r="B116" s="424" t="s">
        <v>816</v>
      </c>
      <c r="C116" s="425"/>
      <c r="D116" s="426" t="s">
        <v>683</v>
      </c>
      <c r="E116" s="427"/>
      <c r="F116" s="428"/>
      <c r="G116" s="429"/>
      <c r="H116" s="429"/>
      <c r="I116" s="429"/>
      <c r="J116" s="429"/>
      <c r="K116" s="429" t="s">
        <v>458</v>
      </c>
      <c r="L116" s="429" t="s">
        <v>458</v>
      </c>
      <c r="M116" s="428">
        <v>80</v>
      </c>
      <c r="N116" s="429" t="s">
        <v>458</v>
      </c>
      <c r="O116" s="430"/>
      <c r="P116" s="431"/>
    </row>
    <row r="117" spans="1:16" s="432" customFormat="1" ht="21" customHeight="1" hidden="1">
      <c r="A117" s="423"/>
      <c r="B117" s="397" t="s">
        <v>817</v>
      </c>
      <c r="C117" s="425"/>
      <c r="D117" s="426"/>
      <c r="E117" s="427"/>
      <c r="F117" s="428"/>
      <c r="G117" s="429"/>
      <c r="H117" s="429"/>
      <c r="I117" s="429"/>
      <c r="J117" s="429"/>
      <c r="K117" s="429"/>
      <c r="L117" s="429"/>
      <c r="M117" s="428"/>
      <c r="N117" s="428"/>
      <c r="O117" s="430"/>
      <c r="P117" s="431"/>
    </row>
    <row r="118" spans="1:16" s="390" customFormat="1" ht="21" customHeight="1" hidden="1">
      <c r="A118" s="314"/>
      <c r="B118" s="315" t="s">
        <v>881</v>
      </c>
      <c r="C118" s="316"/>
      <c r="D118" s="333" t="s">
        <v>661</v>
      </c>
      <c r="E118" s="391"/>
      <c r="F118" s="370"/>
      <c r="G118" s="392"/>
      <c r="H118" s="392"/>
      <c r="I118" s="392"/>
      <c r="J118" s="392"/>
      <c r="K118" s="392"/>
      <c r="L118" s="392" t="s">
        <v>458</v>
      </c>
      <c r="M118" s="370">
        <v>30</v>
      </c>
      <c r="N118" s="370">
        <v>30</v>
      </c>
      <c r="O118" s="320"/>
      <c r="P118" s="338"/>
    </row>
    <row r="119" spans="1:16" s="390" customFormat="1" ht="21" customHeight="1" hidden="1">
      <c r="A119" s="314"/>
      <c r="B119" s="315" t="s">
        <v>882</v>
      </c>
      <c r="C119" s="316"/>
      <c r="D119" s="333"/>
      <c r="E119" s="391"/>
      <c r="F119" s="370"/>
      <c r="G119" s="392"/>
      <c r="H119" s="392"/>
      <c r="I119" s="392"/>
      <c r="J119" s="392"/>
      <c r="K119" s="392"/>
      <c r="L119" s="392"/>
      <c r="M119" s="370"/>
      <c r="N119" s="370"/>
      <c r="O119" s="320"/>
      <c r="P119" s="338"/>
    </row>
    <row r="120" spans="1:14" s="390" customFormat="1" ht="20.25" customHeight="1" hidden="1">
      <c r="A120" s="314"/>
      <c r="B120" s="325" t="s">
        <v>780</v>
      </c>
      <c r="C120" s="373"/>
      <c r="D120" s="333" t="s">
        <v>225</v>
      </c>
      <c r="E120" s="392"/>
      <c r="F120" s="392"/>
      <c r="G120" s="392"/>
      <c r="H120" s="392"/>
      <c r="I120" s="433"/>
      <c r="J120" s="392" t="s">
        <v>603</v>
      </c>
      <c r="K120" s="392" t="s">
        <v>603</v>
      </c>
      <c r="L120" s="433" t="s">
        <v>788</v>
      </c>
      <c r="M120" s="370" t="s">
        <v>222</v>
      </c>
      <c r="N120" s="370" t="s">
        <v>222</v>
      </c>
    </row>
    <row r="121" spans="1:14" s="390" customFormat="1" ht="20.25" customHeight="1" hidden="1">
      <c r="A121" s="314"/>
      <c r="B121" s="325" t="s">
        <v>883</v>
      </c>
      <c r="C121" s="373"/>
      <c r="D121" s="333" t="s">
        <v>461</v>
      </c>
      <c r="E121" s="392"/>
      <c r="F121" s="392"/>
      <c r="G121" s="392"/>
      <c r="H121" s="392"/>
      <c r="I121" s="433"/>
      <c r="J121" s="392"/>
      <c r="K121" s="392"/>
      <c r="L121" s="434" t="s">
        <v>458</v>
      </c>
      <c r="M121" s="370">
        <v>5</v>
      </c>
      <c r="N121" s="370">
        <v>5</v>
      </c>
    </row>
    <row r="122" spans="1:14" s="390" customFormat="1" ht="20.25" customHeight="1" hidden="1">
      <c r="A122" s="314"/>
      <c r="B122" s="325" t="s">
        <v>884</v>
      </c>
      <c r="C122" s="373"/>
      <c r="D122" s="333" t="s">
        <v>683</v>
      </c>
      <c r="E122" s="392"/>
      <c r="F122" s="392"/>
      <c r="G122" s="392"/>
      <c r="H122" s="392"/>
      <c r="I122" s="433"/>
      <c r="J122" s="392"/>
      <c r="K122" s="392"/>
      <c r="L122" s="434" t="s">
        <v>458</v>
      </c>
      <c r="M122" s="392" t="s">
        <v>1058</v>
      </c>
      <c r="N122" s="392" t="s">
        <v>1058</v>
      </c>
    </row>
    <row r="123" spans="1:14" s="390" customFormat="1" ht="20.25" customHeight="1" hidden="1">
      <c r="A123" s="314"/>
      <c r="B123" s="325" t="s">
        <v>885</v>
      </c>
      <c r="C123" s="373"/>
      <c r="D123" s="333" t="s">
        <v>683</v>
      </c>
      <c r="E123" s="392"/>
      <c r="F123" s="392"/>
      <c r="G123" s="392"/>
      <c r="H123" s="392"/>
      <c r="I123" s="433"/>
      <c r="J123" s="392"/>
      <c r="K123" s="392"/>
      <c r="L123" s="434" t="s">
        <v>458</v>
      </c>
      <c r="M123" s="392" t="s">
        <v>1058</v>
      </c>
      <c r="N123" s="392" t="s">
        <v>1058</v>
      </c>
    </row>
    <row r="124" spans="1:14" s="390" customFormat="1" ht="20.25" customHeight="1" hidden="1">
      <c r="A124" s="314"/>
      <c r="B124" s="325" t="s">
        <v>886</v>
      </c>
      <c r="C124" s="373"/>
      <c r="D124" s="333" t="s">
        <v>683</v>
      </c>
      <c r="E124" s="392"/>
      <c r="F124" s="392"/>
      <c r="G124" s="392"/>
      <c r="H124" s="392"/>
      <c r="I124" s="433"/>
      <c r="J124" s="392"/>
      <c r="K124" s="392"/>
      <c r="L124" s="434" t="s">
        <v>458</v>
      </c>
      <c r="M124" s="370">
        <v>8</v>
      </c>
      <c r="N124" s="370">
        <v>8</v>
      </c>
    </row>
    <row r="125" spans="1:14" s="390" customFormat="1" ht="20.25" customHeight="1" hidden="1">
      <c r="A125" s="314"/>
      <c r="B125" s="325" t="s">
        <v>887</v>
      </c>
      <c r="C125" s="373"/>
      <c r="D125" s="333" t="s">
        <v>888</v>
      </c>
      <c r="E125" s="392"/>
      <c r="F125" s="392"/>
      <c r="G125" s="392"/>
      <c r="H125" s="392"/>
      <c r="I125" s="433"/>
      <c r="J125" s="392"/>
      <c r="K125" s="392"/>
      <c r="L125" s="434" t="s">
        <v>458</v>
      </c>
      <c r="M125" s="370">
        <v>10</v>
      </c>
      <c r="N125" s="370">
        <v>10</v>
      </c>
    </row>
    <row r="126" spans="1:14" s="390" customFormat="1" ht="21" customHeight="1" hidden="1">
      <c r="A126" s="314"/>
      <c r="B126" s="325" t="s">
        <v>881</v>
      </c>
      <c r="C126" s="373"/>
      <c r="D126" s="333" t="s">
        <v>683</v>
      </c>
      <c r="E126" s="391"/>
      <c r="F126" s="392"/>
      <c r="G126" s="392"/>
      <c r="H126" s="392"/>
      <c r="I126" s="433"/>
      <c r="J126" s="392"/>
      <c r="K126" s="392"/>
      <c r="L126" s="434" t="s">
        <v>458</v>
      </c>
      <c r="M126" s="370">
        <v>30</v>
      </c>
      <c r="N126" s="370">
        <v>30</v>
      </c>
    </row>
    <row r="127" spans="1:14" s="390" customFormat="1" ht="21" customHeight="1" hidden="1">
      <c r="A127" s="314"/>
      <c r="B127" s="325" t="s">
        <v>889</v>
      </c>
      <c r="C127" s="373"/>
      <c r="D127" s="333"/>
      <c r="E127" s="391"/>
      <c r="F127" s="392"/>
      <c r="G127" s="392"/>
      <c r="H127" s="392"/>
      <c r="I127" s="433"/>
      <c r="J127" s="392"/>
      <c r="K127" s="392"/>
      <c r="L127" s="433"/>
      <c r="M127" s="370"/>
      <c r="N127" s="370"/>
    </row>
    <row r="128" spans="1:14" s="439" customFormat="1" ht="20.25" customHeight="1" hidden="1">
      <c r="A128" s="435"/>
      <c r="B128" s="436"/>
      <c r="C128" s="437"/>
      <c r="D128" s="438"/>
      <c r="E128" s="438" t="s">
        <v>582</v>
      </c>
      <c r="F128" s="438" t="s">
        <v>582</v>
      </c>
      <c r="G128" s="438" t="s">
        <v>582</v>
      </c>
      <c r="H128" s="438" t="s">
        <v>582</v>
      </c>
      <c r="I128" s="438" t="s">
        <v>582</v>
      </c>
      <c r="J128" s="438" t="s">
        <v>582</v>
      </c>
      <c r="K128" s="438" t="s">
        <v>582</v>
      </c>
      <c r="L128" s="438" t="s">
        <v>582</v>
      </c>
      <c r="M128" s="698" t="s">
        <v>583</v>
      </c>
      <c r="N128" s="698"/>
    </row>
    <row r="129" spans="1:14" s="439" customFormat="1" ht="21.75" customHeight="1" hidden="1">
      <c r="A129" s="699" t="s">
        <v>398</v>
      </c>
      <c r="B129" s="699"/>
      <c r="C129" s="699"/>
      <c r="D129" s="440" t="s">
        <v>276</v>
      </c>
      <c r="E129" s="440" t="s">
        <v>584</v>
      </c>
      <c r="F129" s="440" t="s">
        <v>460</v>
      </c>
      <c r="G129" s="440" t="s">
        <v>389</v>
      </c>
      <c r="H129" s="440" t="s">
        <v>336</v>
      </c>
      <c r="I129" s="440" t="s">
        <v>640</v>
      </c>
      <c r="J129" s="440" t="s">
        <v>165</v>
      </c>
      <c r="K129" s="440" t="s">
        <v>108</v>
      </c>
      <c r="L129" s="440" t="s">
        <v>725</v>
      </c>
      <c r="M129" s="441" t="s">
        <v>166</v>
      </c>
      <c r="N129" s="442" t="s">
        <v>730</v>
      </c>
    </row>
    <row r="130" spans="1:14" s="439" customFormat="1" ht="20.25" customHeight="1" hidden="1">
      <c r="A130" s="443"/>
      <c r="B130" s="444"/>
      <c r="C130" s="445"/>
      <c r="D130" s="446"/>
      <c r="E130" s="446" t="s">
        <v>681</v>
      </c>
      <c r="F130" s="446" t="s">
        <v>681</v>
      </c>
      <c r="G130" s="446" t="s">
        <v>681</v>
      </c>
      <c r="H130" s="446" t="s">
        <v>681</v>
      </c>
      <c r="I130" s="446" t="s">
        <v>681</v>
      </c>
      <c r="J130" s="446" t="s">
        <v>681</v>
      </c>
      <c r="K130" s="446" t="s">
        <v>681</v>
      </c>
      <c r="L130" s="446" t="s">
        <v>681</v>
      </c>
      <c r="M130" s="446" t="s">
        <v>682</v>
      </c>
      <c r="N130" s="446" t="s">
        <v>682</v>
      </c>
    </row>
    <row r="131" spans="1:16" s="432" customFormat="1" ht="21.75" customHeight="1" hidden="1">
      <c r="A131" s="423"/>
      <c r="B131" s="397" t="s">
        <v>950</v>
      </c>
      <c r="C131" s="425"/>
      <c r="D131" s="426" t="s">
        <v>683</v>
      </c>
      <c r="E131" s="427"/>
      <c r="F131" s="428"/>
      <c r="G131" s="429"/>
      <c r="H131" s="429"/>
      <c r="I131" s="429"/>
      <c r="J131" s="429"/>
      <c r="K131" s="429"/>
      <c r="L131" s="429" t="s">
        <v>458</v>
      </c>
      <c r="M131" s="428">
        <v>80</v>
      </c>
      <c r="N131" s="428">
        <v>80</v>
      </c>
      <c r="O131" s="430"/>
      <c r="P131" s="431"/>
    </row>
    <row r="132" spans="1:16" s="432" customFormat="1" ht="21.75" customHeight="1" hidden="1">
      <c r="A132" s="423"/>
      <c r="B132" s="397" t="s">
        <v>951</v>
      </c>
      <c r="C132" s="425"/>
      <c r="D132" s="426"/>
      <c r="E132" s="427"/>
      <c r="F132" s="428"/>
      <c r="G132" s="429"/>
      <c r="H132" s="429"/>
      <c r="I132" s="429"/>
      <c r="J132" s="429"/>
      <c r="K132" s="429"/>
      <c r="L132" s="429"/>
      <c r="M132" s="428"/>
      <c r="N132" s="428"/>
      <c r="O132" s="430"/>
      <c r="P132" s="431"/>
    </row>
    <row r="133" spans="1:14" s="432" customFormat="1" ht="21.75" customHeight="1" hidden="1">
      <c r="A133" s="447"/>
      <c r="B133" s="448" t="s">
        <v>952</v>
      </c>
      <c r="C133" s="449"/>
      <c r="D133" s="450" t="s">
        <v>683</v>
      </c>
      <c r="E133" s="451"/>
      <c r="F133" s="452"/>
      <c r="G133" s="452"/>
      <c r="H133" s="452"/>
      <c r="I133" s="453"/>
      <c r="J133" s="452"/>
      <c r="K133" s="452"/>
      <c r="L133" s="454" t="s">
        <v>458</v>
      </c>
      <c r="M133" s="455">
        <v>80</v>
      </c>
      <c r="N133" s="455">
        <v>80</v>
      </c>
    </row>
    <row r="134" spans="1:14" s="432" customFormat="1" ht="21.75" customHeight="1" hidden="1">
      <c r="A134" s="423"/>
      <c r="B134" s="374" t="s">
        <v>953</v>
      </c>
      <c r="C134" s="375"/>
      <c r="D134" s="426"/>
      <c r="E134" s="427"/>
      <c r="F134" s="429"/>
      <c r="G134" s="429"/>
      <c r="H134" s="429"/>
      <c r="I134" s="456"/>
      <c r="J134" s="429"/>
      <c r="K134" s="429"/>
      <c r="L134" s="456"/>
      <c r="M134" s="428"/>
      <c r="N134" s="428"/>
    </row>
    <row r="135" spans="1:14" s="458" customFormat="1" ht="21.75" customHeight="1" hidden="1">
      <c r="A135" s="423"/>
      <c r="B135" s="374" t="s">
        <v>954</v>
      </c>
      <c r="C135" s="375"/>
      <c r="D135" s="426" t="s">
        <v>956</v>
      </c>
      <c r="E135" s="427"/>
      <c r="F135" s="429"/>
      <c r="G135" s="429"/>
      <c r="H135" s="429"/>
      <c r="I135" s="456"/>
      <c r="J135" s="429"/>
      <c r="K135" s="429"/>
      <c r="L135" s="457" t="s">
        <v>458</v>
      </c>
      <c r="M135" s="428">
        <v>1</v>
      </c>
      <c r="N135" s="428">
        <v>1</v>
      </c>
    </row>
    <row r="136" spans="1:14" s="458" customFormat="1" ht="21.75" customHeight="1" hidden="1">
      <c r="A136" s="423"/>
      <c r="B136" s="374" t="s">
        <v>955</v>
      </c>
      <c r="C136" s="375"/>
      <c r="D136" s="426"/>
      <c r="E136" s="427"/>
      <c r="F136" s="429"/>
      <c r="G136" s="429"/>
      <c r="H136" s="429"/>
      <c r="I136" s="456"/>
      <c r="J136" s="429"/>
      <c r="K136" s="429"/>
      <c r="L136" s="456"/>
      <c r="M136" s="428"/>
      <c r="N136" s="428"/>
    </row>
    <row r="137" spans="1:14" s="458" customFormat="1" ht="21.75" customHeight="1" hidden="1">
      <c r="A137" s="423"/>
      <c r="B137" s="374" t="s">
        <v>957</v>
      </c>
      <c r="C137" s="375"/>
      <c r="D137" s="426" t="s">
        <v>683</v>
      </c>
      <c r="E137" s="427"/>
      <c r="F137" s="429"/>
      <c r="G137" s="429"/>
      <c r="H137" s="429"/>
      <c r="I137" s="456"/>
      <c r="J137" s="429"/>
      <c r="K137" s="429"/>
      <c r="L137" s="457" t="s">
        <v>458</v>
      </c>
      <c r="M137" s="428">
        <v>80</v>
      </c>
      <c r="N137" s="428">
        <v>80</v>
      </c>
    </row>
    <row r="138" spans="1:14" s="458" customFormat="1" ht="21.75" customHeight="1" hidden="1">
      <c r="A138" s="423"/>
      <c r="B138" s="374" t="s">
        <v>958</v>
      </c>
      <c r="C138" s="375"/>
      <c r="D138" s="426"/>
      <c r="E138" s="427"/>
      <c r="F138" s="429"/>
      <c r="G138" s="429"/>
      <c r="H138" s="429"/>
      <c r="I138" s="456"/>
      <c r="J138" s="429"/>
      <c r="K138" s="429"/>
      <c r="L138" s="456"/>
      <c r="M138" s="428"/>
      <c r="N138" s="428"/>
    </row>
    <row r="139" spans="1:14" s="458" customFormat="1" ht="21.75" customHeight="1" hidden="1">
      <c r="A139" s="423"/>
      <c r="B139" s="374" t="s">
        <v>959</v>
      </c>
      <c r="C139" s="375"/>
      <c r="D139" s="426" t="s">
        <v>888</v>
      </c>
      <c r="E139" s="427"/>
      <c r="F139" s="429"/>
      <c r="G139" s="429"/>
      <c r="H139" s="429"/>
      <c r="I139" s="456"/>
      <c r="J139" s="429"/>
      <c r="K139" s="429"/>
      <c r="L139" s="457" t="s">
        <v>458</v>
      </c>
      <c r="M139" s="428">
        <v>5</v>
      </c>
      <c r="N139" s="428">
        <v>5</v>
      </c>
    </row>
    <row r="140" spans="1:16" s="320" customFormat="1" ht="18.75" customHeight="1" hidden="1">
      <c r="A140" s="321" t="s">
        <v>216</v>
      </c>
      <c r="B140" s="315"/>
      <c r="C140" s="316"/>
      <c r="D140" s="333"/>
      <c r="E140" s="391"/>
      <c r="F140" s="392"/>
      <c r="G140" s="392"/>
      <c r="H140" s="392"/>
      <c r="I140" s="392"/>
      <c r="J140" s="392"/>
      <c r="K140" s="392"/>
      <c r="L140" s="392"/>
      <c r="M140" s="392"/>
      <c r="N140" s="392"/>
      <c r="P140" s="338"/>
    </row>
    <row r="141" spans="1:16" s="463" customFormat="1" ht="21" customHeight="1" hidden="1">
      <c r="A141" s="459"/>
      <c r="B141" s="418" t="s">
        <v>787</v>
      </c>
      <c r="C141" s="460"/>
      <c r="D141" s="415" t="s">
        <v>683</v>
      </c>
      <c r="E141" s="461"/>
      <c r="F141" s="416"/>
      <c r="G141" s="417"/>
      <c r="H141" s="417"/>
      <c r="I141" s="417"/>
      <c r="J141" s="417"/>
      <c r="K141" s="417" t="s">
        <v>205</v>
      </c>
      <c r="L141" s="417" t="s">
        <v>205</v>
      </c>
      <c r="M141" s="416"/>
      <c r="N141" s="416"/>
      <c r="O141" s="413"/>
      <c r="P141" s="462"/>
    </row>
    <row r="142" spans="1:16" s="463" customFormat="1" ht="21" customHeight="1" hidden="1">
      <c r="A142" s="459"/>
      <c r="B142" s="418" t="s">
        <v>798</v>
      </c>
      <c r="C142" s="460"/>
      <c r="D142" s="415"/>
      <c r="E142" s="461"/>
      <c r="F142" s="416"/>
      <c r="G142" s="417"/>
      <c r="H142" s="417"/>
      <c r="I142" s="417"/>
      <c r="J142" s="417"/>
      <c r="K142" s="417"/>
      <c r="L142" s="417"/>
      <c r="M142" s="416"/>
      <c r="N142" s="416"/>
      <c r="O142" s="413"/>
      <c r="P142" s="462"/>
    </row>
    <row r="143" spans="1:14" s="320" customFormat="1" ht="18.75" customHeight="1" hidden="1">
      <c r="A143" s="314"/>
      <c r="B143" s="315" t="s">
        <v>972</v>
      </c>
      <c r="C143" s="316"/>
      <c r="D143" s="333" t="s">
        <v>275</v>
      </c>
      <c r="E143" s="392"/>
      <c r="F143" s="392"/>
      <c r="G143" s="392"/>
      <c r="H143" s="392"/>
      <c r="I143" s="392"/>
      <c r="J143" s="392" t="s">
        <v>603</v>
      </c>
      <c r="K143" s="392" t="s">
        <v>603</v>
      </c>
      <c r="L143" s="370" t="s">
        <v>789</v>
      </c>
      <c r="M143" s="370" t="s">
        <v>224</v>
      </c>
      <c r="N143" s="370" t="s">
        <v>224</v>
      </c>
    </row>
    <row r="144" spans="1:14" s="320" customFormat="1" ht="18.75" customHeight="1" hidden="1">
      <c r="A144" s="314"/>
      <c r="B144" s="315" t="s">
        <v>973</v>
      </c>
      <c r="C144" s="316"/>
      <c r="D144" s="333"/>
      <c r="E144" s="391"/>
      <c r="F144" s="392"/>
      <c r="G144" s="392"/>
      <c r="H144" s="392"/>
      <c r="I144" s="392"/>
      <c r="J144" s="392"/>
      <c r="K144" s="392"/>
      <c r="L144" s="370"/>
      <c r="M144" s="370"/>
      <c r="N144" s="370"/>
    </row>
    <row r="145" spans="1:16" s="320" customFormat="1" ht="18.75" customHeight="1" hidden="1">
      <c r="A145" s="314"/>
      <c r="B145" s="315" t="s">
        <v>227</v>
      </c>
      <c r="C145" s="316"/>
      <c r="D145" s="333" t="s">
        <v>351</v>
      </c>
      <c r="E145" s="391"/>
      <c r="F145" s="392"/>
      <c r="G145" s="392"/>
      <c r="H145" s="392"/>
      <c r="I145" s="392"/>
      <c r="J145" s="392" t="s">
        <v>603</v>
      </c>
      <c r="K145" s="392" t="s">
        <v>603</v>
      </c>
      <c r="L145" s="370" t="s">
        <v>789</v>
      </c>
      <c r="M145" s="370"/>
      <c r="N145" s="370"/>
      <c r="P145" s="464"/>
    </row>
    <row r="146" spans="1:16" s="320" customFormat="1" ht="18.75" customHeight="1" hidden="1">
      <c r="A146" s="314"/>
      <c r="B146" s="315" t="s">
        <v>921</v>
      </c>
      <c r="C146" s="316"/>
      <c r="D146" s="333" t="s">
        <v>275</v>
      </c>
      <c r="E146" s="391"/>
      <c r="F146" s="392"/>
      <c r="G146" s="392"/>
      <c r="H146" s="392"/>
      <c r="I146" s="392"/>
      <c r="J146" s="392" t="s">
        <v>603</v>
      </c>
      <c r="K146" s="392" t="s">
        <v>603</v>
      </c>
      <c r="L146" s="392" t="s">
        <v>791</v>
      </c>
      <c r="M146" s="392"/>
      <c r="N146" s="392"/>
      <c r="P146" s="464"/>
    </row>
    <row r="147" spans="1:16" s="320" customFormat="1" ht="18.75" customHeight="1" hidden="1">
      <c r="A147" s="314"/>
      <c r="B147" s="315" t="s">
        <v>145</v>
      </c>
      <c r="C147" s="316"/>
      <c r="D147" s="333" t="s">
        <v>589</v>
      </c>
      <c r="E147" s="391"/>
      <c r="F147" s="392"/>
      <c r="G147" s="392"/>
      <c r="H147" s="392"/>
      <c r="I147" s="392"/>
      <c r="J147" s="392" t="s">
        <v>603</v>
      </c>
      <c r="K147" s="392" t="s">
        <v>603</v>
      </c>
      <c r="L147" s="370" t="s">
        <v>236</v>
      </c>
      <c r="M147" s="370" t="s">
        <v>226</v>
      </c>
      <c r="N147" s="370" t="s">
        <v>226</v>
      </c>
      <c r="P147" s="464"/>
    </row>
    <row r="148" spans="1:16" s="320" customFormat="1" ht="18.75" customHeight="1" hidden="1">
      <c r="A148" s="314"/>
      <c r="B148" s="315" t="s">
        <v>793</v>
      </c>
      <c r="C148" s="316"/>
      <c r="D148" s="333"/>
      <c r="E148" s="391"/>
      <c r="F148" s="392"/>
      <c r="G148" s="392"/>
      <c r="H148" s="392"/>
      <c r="I148" s="392"/>
      <c r="J148" s="392"/>
      <c r="K148" s="392"/>
      <c r="L148" s="370"/>
      <c r="M148" s="370"/>
      <c r="N148" s="370"/>
      <c r="P148" s="464"/>
    </row>
    <row r="149" spans="1:14" s="320" customFormat="1" ht="18.75" hidden="1">
      <c r="A149" s="314"/>
      <c r="B149" s="315" t="s">
        <v>895</v>
      </c>
      <c r="C149" s="465"/>
      <c r="D149" s="392" t="s">
        <v>275</v>
      </c>
      <c r="E149" s="391"/>
      <c r="F149" s="392"/>
      <c r="G149" s="392"/>
      <c r="H149" s="392"/>
      <c r="I149" s="392"/>
      <c r="J149" s="392"/>
      <c r="K149" s="392"/>
      <c r="L149" s="392" t="s">
        <v>458</v>
      </c>
      <c r="M149" s="466" t="s">
        <v>890</v>
      </c>
      <c r="N149" s="466" t="s">
        <v>890</v>
      </c>
    </row>
    <row r="150" spans="1:14" s="320" customFormat="1" ht="18.75" hidden="1">
      <c r="A150" s="314"/>
      <c r="B150" s="332" t="s">
        <v>900</v>
      </c>
      <c r="C150" s="315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</row>
    <row r="151" spans="1:14" s="320" customFormat="1" ht="18.75" hidden="1">
      <c r="A151" s="314"/>
      <c r="B151" s="467"/>
      <c r="C151" s="467" t="s">
        <v>328</v>
      </c>
      <c r="D151" s="468"/>
      <c r="E151" s="391"/>
      <c r="F151" s="392"/>
      <c r="G151" s="392"/>
      <c r="H151" s="392"/>
      <c r="I151" s="392"/>
      <c r="J151" s="392"/>
      <c r="K151" s="392"/>
      <c r="L151" s="333"/>
      <c r="M151" s="333"/>
      <c r="N151" s="333"/>
    </row>
    <row r="152" spans="1:14" s="320" customFormat="1" ht="18.75" hidden="1">
      <c r="A152" s="314"/>
      <c r="B152" s="315"/>
      <c r="C152" s="315" t="s">
        <v>901</v>
      </c>
      <c r="D152" s="333" t="s">
        <v>351</v>
      </c>
      <c r="E152" s="391"/>
      <c r="F152" s="392"/>
      <c r="G152" s="392"/>
      <c r="H152" s="392"/>
      <c r="I152" s="392"/>
      <c r="J152" s="392"/>
      <c r="K152" s="392"/>
      <c r="L152" s="392" t="s">
        <v>458</v>
      </c>
      <c r="M152" s="392" t="s">
        <v>934</v>
      </c>
      <c r="N152" s="392" t="s">
        <v>934</v>
      </c>
    </row>
    <row r="153" spans="1:14" s="320" customFormat="1" ht="18.75" hidden="1">
      <c r="A153" s="314"/>
      <c r="B153" s="315"/>
      <c r="C153" s="315" t="s">
        <v>902</v>
      </c>
      <c r="D153" s="333" t="s">
        <v>275</v>
      </c>
      <c r="E153" s="391"/>
      <c r="F153" s="392"/>
      <c r="G153" s="392"/>
      <c r="H153" s="392"/>
      <c r="I153" s="392"/>
      <c r="J153" s="392"/>
      <c r="K153" s="392"/>
      <c r="L153" s="392" t="s">
        <v>458</v>
      </c>
      <c r="M153" s="392" t="s">
        <v>935</v>
      </c>
      <c r="N153" s="392" t="s">
        <v>935</v>
      </c>
    </row>
    <row r="154" spans="1:14" s="320" customFormat="1" ht="18.75" hidden="1">
      <c r="A154" s="314"/>
      <c r="B154" s="353"/>
      <c r="C154" s="353" t="s">
        <v>903</v>
      </c>
      <c r="D154" s="333"/>
      <c r="E154" s="391"/>
      <c r="F154" s="392"/>
      <c r="G154" s="392"/>
      <c r="H154" s="392"/>
      <c r="I154" s="392"/>
      <c r="J154" s="392"/>
      <c r="K154" s="392"/>
      <c r="L154" s="333"/>
      <c r="M154" s="333"/>
      <c r="N154" s="333"/>
    </row>
    <row r="155" spans="1:14" s="320" customFormat="1" ht="18.75" hidden="1">
      <c r="A155" s="314"/>
      <c r="B155" s="315"/>
      <c r="C155" s="315" t="s">
        <v>904</v>
      </c>
      <c r="D155" s="333" t="s">
        <v>275</v>
      </c>
      <c r="E155" s="391"/>
      <c r="F155" s="392"/>
      <c r="G155" s="392"/>
      <c r="H155" s="392"/>
      <c r="I155" s="392"/>
      <c r="J155" s="392"/>
      <c r="K155" s="392"/>
      <c r="L155" s="333"/>
      <c r="M155" s="392"/>
      <c r="N155" s="392"/>
    </row>
    <row r="156" spans="1:14" s="320" customFormat="1" ht="18.75" hidden="1">
      <c r="A156" s="314"/>
      <c r="B156" s="315"/>
      <c r="C156" s="315" t="s">
        <v>905</v>
      </c>
      <c r="D156" s="333"/>
      <c r="E156" s="391"/>
      <c r="F156" s="392"/>
      <c r="G156" s="392"/>
      <c r="H156" s="392"/>
      <c r="I156" s="392"/>
      <c r="J156" s="392"/>
      <c r="K156" s="392"/>
      <c r="L156" s="333"/>
      <c r="M156" s="333"/>
      <c r="N156" s="333"/>
    </row>
    <row r="157" spans="1:14" s="320" customFormat="1" ht="18.75" hidden="1">
      <c r="A157" s="314"/>
      <c r="B157" s="353"/>
      <c r="C157" s="353" t="s">
        <v>906</v>
      </c>
      <c r="D157" s="333" t="s">
        <v>610</v>
      </c>
      <c r="E157" s="391"/>
      <c r="F157" s="392"/>
      <c r="G157" s="392"/>
      <c r="H157" s="392"/>
      <c r="I157" s="392"/>
      <c r="J157" s="392"/>
      <c r="K157" s="392"/>
      <c r="L157" s="333"/>
      <c r="M157" s="333"/>
      <c r="N157" s="333"/>
    </row>
    <row r="158" spans="1:14" s="320" customFormat="1" ht="18.75" hidden="1">
      <c r="A158" s="314"/>
      <c r="B158" s="353"/>
      <c r="C158" s="353" t="s">
        <v>907</v>
      </c>
      <c r="D158" s="333"/>
      <c r="E158" s="391"/>
      <c r="F158" s="392"/>
      <c r="G158" s="392"/>
      <c r="H158" s="392"/>
      <c r="I158" s="392"/>
      <c r="J158" s="392"/>
      <c r="K158" s="392"/>
      <c r="L158" s="333"/>
      <c r="M158" s="333"/>
      <c r="N158" s="333"/>
    </row>
    <row r="159" spans="1:14" s="320" customFormat="1" ht="18.75" hidden="1">
      <c r="A159" s="314"/>
      <c r="B159" s="353"/>
      <c r="C159" s="353" t="s">
        <v>908</v>
      </c>
      <c r="D159" s="333" t="s">
        <v>909</v>
      </c>
      <c r="E159" s="391"/>
      <c r="F159" s="392"/>
      <c r="G159" s="392"/>
      <c r="H159" s="392"/>
      <c r="I159" s="392"/>
      <c r="J159" s="392"/>
      <c r="K159" s="392"/>
      <c r="L159" s="333"/>
      <c r="M159" s="333"/>
      <c r="N159" s="333"/>
    </row>
    <row r="160" spans="1:14" s="320" customFormat="1" ht="18.75" hidden="1">
      <c r="A160" s="314"/>
      <c r="B160" s="353"/>
      <c r="C160" s="353" t="s">
        <v>910</v>
      </c>
      <c r="D160" s="333"/>
      <c r="E160" s="391"/>
      <c r="F160" s="392"/>
      <c r="G160" s="392"/>
      <c r="H160" s="392"/>
      <c r="I160" s="392"/>
      <c r="J160" s="392"/>
      <c r="K160" s="392"/>
      <c r="L160" s="333"/>
      <c r="M160" s="333"/>
      <c r="N160" s="333"/>
    </row>
    <row r="161" spans="1:14" s="320" customFormat="1" ht="18.75" hidden="1">
      <c r="A161" s="314"/>
      <c r="B161" s="315"/>
      <c r="C161" s="315" t="s">
        <v>911</v>
      </c>
      <c r="D161" s="333" t="s">
        <v>275</v>
      </c>
      <c r="E161" s="391"/>
      <c r="F161" s="392"/>
      <c r="G161" s="392"/>
      <c r="H161" s="392"/>
      <c r="I161" s="392"/>
      <c r="J161" s="392"/>
      <c r="K161" s="392"/>
      <c r="L161" s="392" t="s">
        <v>458</v>
      </c>
      <c r="M161" s="392" t="s">
        <v>934</v>
      </c>
      <c r="N161" s="392" t="s">
        <v>934</v>
      </c>
    </row>
    <row r="162" spans="1:14" s="320" customFormat="1" ht="18.75" hidden="1">
      <c r="A162" s="314"/>
      <c r="B162" s="315"/>
      <c r="C162" s="315" t="s">
        <v>901</v>
      </c>
      <c r="D162" s="333" t="s">
        <v>351</v>
      </c>
      <c r="E162" s="391"/>
      <c r="F162" s="392"/>
      <c r="G162" s="392"/>
      <c r="H162" s="392"/>
      <c r="I162" s="392"/>
      <c r="J162" s="392"/>
      <c r="K162" s="392"/>
      <c r="L162" s="333"/>
      <c r="M162" s="333"/>
      <c r="N162" s="333"/>
    </row>
    <row r="163" spans="1:14" s="320" customFormat="1" ht="18.75" hidden="1">
      <c r="A163" s="314"/>
      <c r="B163" s="469"/>
      <c r="C163" s="469" t="s">
        <v>912</v>
      </c>
      <c r="D163" s="333"/>
      <c r="E163" s="391"/>
      <c r="F163" s="392"/>
      <c r="G163" s="392"/>
      <c r="H163" s="392"/>
      <c r="I163" s="392"/>
      <c r="J163" s="392"/>
      <c r="K163" s="392"/>
      <c r="L163" s="333"/>
      <c r="M163" s="333"/>
      <c r="N163" s="333"/>
    </row>
    <row r="164" spans="1:14" s="320" customFormat="1" ht="18.75" hidden="1">
      <c r="A164" s="314"/>
      <c r="B164" s="315"/>
      <c r="C164" s="315" t="s">
        <v>913</v>
      </c>
      <c r="D164" s="333" t="s">
        <v>351</v>
      </c>
      <c r="E164" s="391"/>
      <c r="F164" s="392"/>
      <c r="G164" s="392"/>
      <c r="H164" s="392"/>
      <c r="I164" s="392"/>
      <c r="J164" s="392"/>
      <c r="K164" s="392"/>
      <c r="L164" s="392" t="s">
        <v>458</v>
      </c>
      <c r="M164" s="392" t="s">
        <v>935</v>
      </c>
      <c r="N164" s="392" t="s">
        <v>935</v>
      </c>
    </row>
    <row r="165" spans="1:14" s="320" customFormat="1" ht="18.75" hidden="1">
      <c r="A165" s="314"/>
      <c r="B165" s="315"/>
      <c r="C165" s="315" t="s">
        <v>914</v>
      </c>
      <c r="D165" s="333" t="s">
        <v>893</v>
      </c>
      <c r="E165" s="391"/>
      <c r="F165" s="392"/>
      <c r="G165" s="392"/>
      <c r="H165" s="392"/>
      <c r="I165" s="392"/>
      <c r="J165" s="392"/>
      <c r="K165" s="392"/>
      <c r="L165" s="392" t="s">
        <v>458</v>
      </c>
      <c r="M165" s="392" t="s">
        <v>934</v>
      </c>
      <c r="N165" s="392" t="s">
        <v>934</v>
      </c>
    </row>
    <row r="166" spans="1:14" s="320" customFormat="1" ht="18.75" hidden="1">
      <c r="A166" s="314"/>
      <c r="B166" s="408"/>
      <c r="C166" s="408" t="s">
        <v>915</v>
      </c>
      <c r="D166" s="333" t="s">
        <v>893</v>
      </c>
      <c r="E166" s="391"/>
      <c r="F166" s="392"/>
      <c r="G166" s="392"/>
      <c r="H166" s="392"/>
      <c r="I166" s="392"/>
      <c r="J166" s="392"/>
      <c r="K166" s="392"/>
      <c r="L166" s="392" t="s">
        <v>458</v>
      </c>
      <c r="M166" s="392" t="s">
        <v>934</v>
      </c>
      <c r="N166" s="392" t="s">
        <v>934</v>
      </c>
    </row>
    <row r="167" spans="1:14" s="320" customFormat="1" ht="18.75" hidden="1">
      <c r="A167" s="314"/>
      <c r="B167" s="408"/>
      <c r="C167" s="408" t="s">
        <v>916</v>
      </c>
      <c r="D167" s="333"/>
      <c r="E167" s="391"/>
      <c r="F167" s="392"/>
      <c r="G167" s="392"/>
      <c r="H167" s="392"/>
      <c r="I167" s="392"/>
      <c r="J167" s="392"/>
      <c r="K167" s="392"/>
      <c r="L167" s="333"/>
      <c r="M167" s="333"/>
      <c r="N167" s="333"/>
    </row>
    <row r="168" spans="1:14" s="320" customFormat="1" ht="18.75" hidden="1">
      <c r="A168" s="314"/>
      <c r="B168" s="353"/>
      <c r="C168" s="353" t="s">
        <v>917</v>
      </c>
      <c r="D168" s="333" t="s">
        <v>893</v>
      </c>
      <c r="E168" s="391"/>
      <c r="F168" s="392"/>
      <c r="G168" s="392"/>
      <c r="H168" s="392"/>
      <c r="I168" s="392"/>
      <c r="J168" s="392"/>
      <c r="K168" s="392"/>
      <c r="L168" s="392" t="s">
        <v>458</v>
      </c>
      <c r="M168" s="392" t="s">
        <v>936</v>
      </c>
      <c r="N168" s="392" t="s">
        <v>936</v>
      </c>
    </row>
    <row r="169" spans="1:14" s="320" customFormat="1" ht="18.75" hidden="1">
      <c r="A169" s="314"/>
      <c r="B169" s="315"/>
      <c r="C169" s="315" t="s">
        <v>918</v>
      </c>
      <c r="D169" s="333"/>
      <c r="E169" s="391"/>
      <c r="F169" s="392"/>
      <c r="G169" s="392"/>
      <c r="H169" s="392"/>
      <c r="I169" s="392"/>
      <c r="J169" s="392"/>
      <c r="K169" s="392"/>
      <c r="L169" s="333"/>
      <c r="M169" s="333"/>
      <c r="N169" s="333"/>
    </row>
    <row r="170" spans="1:14" s="320" customFormat="1" ht="18.75" hidden="1">
      <c r="A170" s="314"/>
      <c r="B170" s="353"/>
      <c r="C170" s="353" t="s">
        <v>919</v>
      </c>
      <c r="D170" s="333" t="s">
        <v>893</v>
      </c>
      <c r="E170" s="391"/>
      <c r="F170" s="392"/>
      <c r="G170" s="392"/>
      <c r="H170" s="392"/>
      <c r="I170" s="392"/>
      <c r="J170" s="392"/>
      <c r="K170" s="392"/>
      <c r="L170" s="333"/>
      <c r="M170" s="333"/>
      <c r="N170" s="333"/>
    </row>
    <row r="171" spans="1:14" s="320" customFormat="1" ht="18.75" hidden="1">
      <c r="A171" s="314"/>
      <c r="B171" s="315"/>
      <c r="C171" s="315" t="s">
        <v>920</v>
      </c>
      <c r="D171" s="333"/>
      <c r="E171" s="391"/>
      <c r="F171" s="392"/>
      <c r="G171" s="392"/>
      <c r="H171" s="392"/>
      <c r="I171" s="392"/>
      <c r="J171" s="392"/>
      <c r="K171" s="392"/>
      <c r="L171" s="333"/>
      <c r="M171" s="333"/>
      <c r="N171" s="333"/>
    </row>
    <row r="172" spans="1:14" s="320" customFormat="1" ht="18.75" hidden="1">
      <c r="A172" s="314"/>
      <c r="B172" s="315"/>
      <c r="C172" s="315" t="s">
        <v>891</v>
      </c>
      <c r="D172" s="333" t="s">
        <v>893</v>
      </c>
      <c r="E172" s="391"/>
      <c r="F172" s="392"/>
      <c r="G172" s="392"/>
      <c r="H172" s="392"/>
      <c r="I172" s="392"/>
      <c r="J172" s="392"/>
      <c r="K172" s="392"/>
      <c r="L172" s="392" t="s">
        <v>458</v>
      </c>
      <c r="M172" s="392" t="s">
        <v>894</v>
      </c>
      <c r="N172" s="392" t="s">
        <v>894</v>
      </c>
    </row>
    <row r="173" spans="1:14" s="320" customFormat="1" ht="18.75" hidden="1">
      <c r="A173" s="314"/>
      <c r="B173" s="315"/>
      <c r="C173" s="315" t="s">
        <v>892</v>
      </c>
      <c r="D173" s="333"/>
      <c r="E173" s="391"/>
      <c r="F173" s="392"/>
      <c r="G173" s="392"/>
      <c r="H173" s="392"/>
      <c r="I173" s="392"/>
      <c r="J173" s="392"/>
      <c r="K173" s="392"/>
      <c r="L173" s="333"/>
      <c r="M173" s="333"/>
      <c r="N173" s="333"/>
    </row>
    <row r="174" spans="1:14" s="320" customFormat="1" ht="18.75" hidden="1">
      <c r="A174" s="314"/>
      <c r="B174" s="315"/>
      <c r="C174" s="315" t="s">
        <v>937</v>
      </c>
      <c r="D174" s="333" t="s">
        <v>275</v>
      </c>
      <c r="E174" s="391"/>
      <c r="F174" s="392"/>
      <c r="G174" s="392"/>
      <c r="H174" s="392"/>
      <c r="I174" s="392"/>
      <c r="J174" s="392"/>
      <c r="K174" s="392"/>
      <c r="L174" s="392" t="s">
        <v>458</v>
      </c>
      <c r="M174" s="392" t="s">
        <v>894</v>
      </c>
      <c r="N174" s="392" t="s">
        <v>894</v>
      </c>
    </row>
    <row r="175" spans="1:14" s="320" customFormat="1" ht="18.75" hidden="1">
      <c r="A175" s="314"/>
      <c r="B175" s="315"/>
      <c r="C175" s="315" t="s">
        <v>938</v>
      </c>
      <c r="D175" s="333"/>
      <c r="E175" s="391"/>
      <c r="F175" s="392"/>
      <c r="G175" s="392"/>
      <c r="H175" s="392"/>
      <c r="I175" s="392"/>
      <c r="J175" s="392"/>
      <c r="K175" s="392"/>
      <c r="L175" s="333"/>
      <c r="M175" s="333"/>
      <c r="N175" s="333"/>
    </row>
    <row r="176" spans="1:14" s="320" customFormat="1" ht="18.75" hidden="1">
      <c r="A176" s="314"/>
      <c r="B176" s="315"/>
      <c r="C176" s="315"/>
      <c r="D176" s="333"/>
      <c r="E176" s="391"/>
      <c r="F176" s="392"/>
      <c r="G176" s="392"/>
      <c r="H176" s="392"/>
      <c r="I176" s="392"/>
      <c r="J176" s="392"/>
      <c r="K176" s="392"/>
      <c r="L176" s="333"/>
      <c r="M176" s="333"/>
      <c r="N176" s="333"/>
    </row>
    <row r="177" spans="1:14" s="320" customFormat="1" ht="18.75" hidden="1">
      <c r="A177" s="314"/>
      <c r="B177" s="315"/>
      <c r="C177" s="315"/>
      <c r="D177" s="333"/>
      <c r="E177" s="391"/>
      <c r="F177" s="392"/>
      <c r="G177" s="392"/>
      <c r="H177" s="392"/>
      <c r="I177" s="392"/>
      <c r="J177" s="392"/>
      <c r="K177" s="392"/>
      <c r="L177" s="333"/>
      <c r="M177" s="333"/>
      <c r="N177" s="333"/>
    </row>
    <row r="178" spans="1:14" s="439" customFormat="1" ht="20.25" customHeight="1" hidden="1">
      <c r="A178" s="435"/>
      <c r="B178" s="436"/>
      <c r="C178" s="437"/>
      <c r="D178" s="438"/>
      <c r="E178" s="438" t="s">
        <v>582</v>
      </c>
      <c r="F178" s="438" t="s">
        <v>582</v>
      </c>
      <c r="G178" s="438" t="s">
        <v>582</v>
      </c>
      <c r="H178" s="438" t="s">
        <v>582</v>
      </c>
      <c r="I178" s="438" t="s">
        <v>582</v>
      </c>
      <c r="J178" s="438" t="s">
        <v>582</v>
      </c>
      <c r="K178" s="438" t="s">
        <v>582</v>
      </c>
      <c r="L178" s="438" t="s">
        <v>582</v>
      </c>
      <c r="M178" s="698" t="s">
        <v>583</v>
      </c>
      <c r="N178" s="698"/>
    </row>
    <row r="179" spans="1:14" s="439" customFormat="1" ht="21.75" customHeight="1" hidden="1">
      <c r="A179" s="699" t="s">
        <v>398</v>
      </c>
      <c r="B179" s="699"/>
      <c r="C179" s="699"/>
      <c r="D179" s="440" t="s">
        <v>276</v>
      </c>
      <c r="E179" s="440" t="s">
        <v>584</v>
      </c>
      <c r="F179" s="440" t="s">
        <v>460</v>
      </c>
      <c r="G179" s="440" t="s">
        <v>389</v>
      </c>
      <c r="H179" s="440" t="s">
        <v>336</v>
      </c>
      <c r="I179" s="440" t="s">
        <v>640</v>
      </c>
      <c r="J179" s="440" t="s">
        <v>165</v>
      </c>
      <c r="K179" s="440" t="s">
        <v>108</v>
      </c>
      <c r="L179" s="440" t="s">
        <v>725</v>
      </c>
      <c r="M179" s="441" t="s">
        <v>166</v>
      </c>
      <c r="N179" s="442" t="s">
        <v>730</v>
      </c>
    </row>
    <row r="180" spans="1:14" s="439" customFormat="1" ht="20.25" customHeight="1" hidden="1">
      <c r="A180" s="443"/>
      <c r="B180" s="444"/>
      <c r="C180" s="445"/>
      <c r="D180" s="446"/>
      <c r="E180" s="446" t="s">
        <v>681</v>
      </c>
      <c r="F180" s="446" t="s">
        <v>681</v>
      </c>
      <c r="G180" s="446" t="s">
        <v>681</v>
      </c>
      <c r="H180" s="446" t="s">
        <v>681</v>
      </c>
      <c r="I180" s="446" t="s">
        <v>681</v>
      </c>
      <c r="J180" s="446" t="s">
        <v>681</v>
      </c>
      <c r="K180" s="446" t="s">
        <v>681</v>
      </c>
      <c r="L180" s="446" t="s">
        <v>681</v>
      </c>
      <c r="M180" s="446" t="s">
        <v>682</v>
      </c>
      <c r="N180" s="446" t="s">
        <v>682</v>
      </c>
    </row>
    <row r="181" spans="1:14" s="320" customFormat="1" ht="18.75" hidden="1">
      <c r="A181" s="321" t="s">
        <v>213</v>
      </c>
      <c r="B181" s="315"/>
      <c r="C181" s="316"/>
      <c r="D181" s="333"/>
      <c r="E181" s="391"/>
      <c r="F181" s="392"/>
      <c r="G181" s="392"/>
      <c r="H181" s="392"/>
      <c r="I181" s="392"/>
      <c r="J181" s="392"/>
      <c r="K181" s="392"/>
      <c r="L181" s="392"/>
      <c r="M181" s="392"/>
      <c r="N181" s="392"/>
    </row>
    <row r="182" spans="1:14" s="320" customFormat="1" ht="18.75" hidden="1">
      <c r="A182" s="321"/>
      <c r="B182" s="315" t="s">
        <v>976</v>
      </c>
      <c r="C182" s="316"/>
      <c r="D182" s="333" t="s">
        <v>275</v>
      </c>
      <c r="E182" s="391"/>
      <c r="F182" s="392"/>
      <c r="G182" s="392"/>
      <c r="H182" s="392"/>
      <c r="I182" s="392"/>
      <c r="J182" s="392"/>
      <c r="K182" s="392" t="s">
        <v>458</v>
      </c>
      <c r="L182" s="393">
        <v>1000</v>
      </c>
      <c r="M182" s="393"/>
      <c r="N182" s="393"/>
    </row>
    <row r="183" spans="1:14" s="320" customFormat="1" ht="18.75" hidden="1">
      <c r="A183" s="321"/>
      <c r="B183" s="315" t="s">
        <v>977</v>
      </c>
      <c r="C183" s="316"/>
      <c r="D183" s="333"/>
      <c r="E183" s="391"/>
      <c r="F183" s="392"/>
      <c r="G183" s="392"/>
      <c r="H183" s="392"/>
      <c r="I183" s="392"/>
      <c r="J183" s="392"/>
      <c r="K183" s="392"/>
      <c r="L183" s="370" t="s">
        <v>823</v>
      </c>
      <c r="M183" s="392"/>
      <c r="N183" s="392"/>
    </row>
    <row r="184" spans="1:14" s="320" customFormat="1" ht="18.75" hidden="1">
      <c r="A184" s="384"/>
      <c r="B184" s="385" t="s">
        <v>824</v>
      </c>
      <c r="C184" s="385"/>
      <c r="D184" s="388" t="s">
        <v>683</v>
      </c>
      <c r="E184" s="394"/>
      <c r="F184" s="389"/>
      <c r="G184" s="389"/>
      <c r="H184" s="389"/>
      <c r="I184" s="389"/>
      <c r="J184" s="389"/>
      <c r="K184" s="389" t="s">
        <v>458</v>
      </c>
      <c r="L184" s="395" t="s">
        <v>825</v>
      </c>
      <c r="M184" s="389" t="s">
        <v>458</v>
      </c>
      <c r="N184" s="389" t="s">
        <v>458</v>
      </c>
    </row>
    <row r="185" spans="1:14" s="320" customFormat="1" ht="18.75" hidden="1">
      <c r="A185" s="314"/>
      <c r="B185" s="315" t="s">
        <v>974</v>
      </c>
      <c r="C185" s="316"/>
      <c r="D185" s="333" t="s">
        <v>683</v>
      </c>
      <c r="E185" s="391"/>
      <c r="F185" s="392"/>
      <c r="G185" s="392"/>
      <c r="H185" s="392"/>
      <c r="I185" s="392"/>
      <c r="J185" s="392"/>
      <c r="K185" s="392" t="s">
        <v>603</v>
      </c>
      <c r="L185" s="392" t="s">
        <v>603</v>
      </c>
      <c r="M185" s="370">
        <v>70</v>
      </c>
      <c r="N185" s="370">
        <v>70</v>
      </c>
    </row>
    <row r="186" spans="1:14" s="320" customFormat="1" ht="18.75" hidden="1">
      <c r="A186" s="314"/>
      <c r="B186" s="315" t="s">
        <v>975</v>
      </c>
      <c r="C186" s="316"/>
      <c r="D186" s="333"/>
      <c r="E186" s="391"/>
      <c r="F186" s="392"/>
      <c r="G186" s="392"/>
      <c r="H186" s="392"/>
      <c r="I186" s="392"/>
      <c r="J186" s="392"/>
      <c r="K186" s="392"/>
      <c r="L186" s="370"/>
      <c r="M186" s="370"/>
      <c r="N186" s="370"/>
    </row>
    <row r="187" spans="1:14" s="320" customFormat="1" ht="18.75" hidden="1">
      <c r="A187" s="384"/>
      <c r="B187" s="385" t="s">
        <v>208</v>
      </c>
      <c r="C187" s="385"/>
      <c r="D187" s="388" t="s">
        <v>474</v>
      </c>
      <c r="E187" s="394"/>
      <c r="F187" s="389"/>
      <c r="G187" s="389"/>
      <c r="H187" s="389"/>
      <c r="I187" s="389"/>
      <c r="J187" s="389" t="s">
        <v>603</v>
      </c>
      <c r="K187" s="389" t="s">
        <v>603</v>
      </c>
      <c r="L187" s="389" t="s">
        <v>792</v>
      </c>
      <c r="M187" s="389" t="s">
        <v>219</v>
      </c>
      <c r="N187" s="389" t="s">
        <v>219</v>
      </c>
    </row>
    <row r="188" spans="1:14" s="320" customFormat="1" ht="18.75" hidden="1">
      <c r="A188" s="384"/>
      <c r="B188" s="385" t="s">
        <v>962</v>
      </c>
      <c r="C188" s="385"/>
      <c r="D188" s="388" t="s">
        <v>965</v>
      </c>
      <c r="E188" s="394"/>
      <c r="F188" s="389"/>
      <c r="G188" s="389"/>
      <c r="H188" s="389"/>
      <c r="I188" s="389"/>
      <c r="J188" s="389"/>
      <c r="K188" s="389"/>
      <c r="L188" s="395" t="s">
        <v>458</v>
      </c>
      <c r="M188" s="389" t="s">
        <v>978</v>
      </c>
      <c r="N188" s="389" t="s">
        <v>978</v>
      </c>
    </row>
    <row r="189" spans="1:14" s="320" customFormat="1" ht="18.75" hidden="1">
      <c r="A189" s="384"/>
      <c r="B189" s="385" t="s">
        <v>963</v>
      </c>
      <c r="C189" s="385"/>
      <c r="D189" s="388"/>
      <c r="E189" s="394"/>
      <c r="F189" s="389"/>
      <c r="G189" s="389"/>
      <c r="H189" s="389"/>
      <c r="I189" s="389"/>
      <c r="J189" s="389"/>
      <c r="K189" s="389"/>
      <c r="L189" s="395"/>
      <c r="M189" s="389"/>
      <c r="N189" s="389"/>
    </row>
    <row r="190" spans="1:14" s="320" customFormat="1" ht="18.75" hidden="1">
      <c r="A190" s="384"/>
      <c r="B190" s="385" t="s">
        <v>964</v>
      </c>
      <c r="C190" s="385"/>
      <c r="D190" s="388"/>
      <c r="E190" s="394"/>
      <c r="F190" s="389"/>
      <c r="G190" s="389"/>
      <c r="H190" s="389"/>
      <c r="I190" s="389"/>
      <c r="J190" s="389"/>
      <c r="K190" s="389"/>
      <c r="L190" s="395"/>
      <c r="M190" s="389"/>
      <c r="N190" s="389"/>
    </row>
    <row r="191" spans="1:15" s="320" customFormat="1" ht="18.75" hidden="1">
      <c r="A191" s="384"/>
      <c r="B191" s="385" t="s">
        <v>960</v>
      </c>
      <c r="C191" s="385"/>
      <c r="D191" s="388" t="s">
        <v>275</v>
      </c>
      <c r="E191" s="394"/>
      <c r="F191" s="389"/>
      <c r="G191" s="389"/>
      <c r="H191" s="389"/>
      <c r="I191" s="389"/>
      <c r="J191" s="389"/>
      <c r="K191" s="389"/>
      <c r="L191" s="395" t="s">
        <v>458</v>
      </c>
      <c r="M191" s="389">
        <v>10</v>
      </c>
      <c r="N191" s="389">
        <v>10</v>
      </c>
      <c r="O191" s="389">
        <v>10</v>
      </c>
    </row>
    <row r="192" spans="1:14" s="320" customFormat="1" ht="18.75" hidden="1">
      <c r="A192" s="384"/>
      <c r="B192" s="385" t="s">
        <v>961</v>
      </c>
      <c r="C192" s="385"/>
      <c r="D192" s="388"/>
      <c r="E192" s="394"/>
      <c r="F192" s="389"/>
      <c r="G192" s="389"/>
      <c r="H192" s="389"/>
      <c r="I192" s="389"/>
      <c r="J192" s="389"/>
      <c r="K192" s="389"/>
      <c r="L192" s="395"/>
      <c r="M192" s="389"/>
      <c r="N192" s="389"/>
    </row>
    <row r="193" spans="1:16" s="432" customFormat="1" ht="21" customHeight="1" hidden="1">
      <c r="A193" s="423"/>
      <c r="B193" s="424" t="s">
        <v>966</v>
      </c>
      <c r="C193" s="425"/>
      <c r="D193" s="426" t="s">
        <v>683</v>
      </c>
      <c r="E193" s="427"/>
      <c r="F193" s="428"/>
      <c r="G193" s="429"/>
      <c r="H193" s="429"/>
      <c r="I193" s="429"/>
      <c r="J193" s="429"/>
      <c r="K193" s="429" t="s">
        <v>458</v>
      </c>
      <c r="L193" s="429" t="s">
        <v>458</v>
      </c>
      <c r="M193" s="428">
        <v>100</v>
      </c>
      <c r="N193" s="429" t="s">
        <v>458</v>
      </c>
      <c r="O193" s="430"/>
      <c r="P193" s="431"/>
    </row>
    <row r="194" spans="1:16" s="432" customFormat="1" ht="21" customHeight="1" hidden="1">
      <c r="A194" s="423"/>
      <c r="B194" s="397" t="s">
        <v>967</v>
      </c>
      <c r="C194" s="425"/>
      <c r="D194" s="426"/>
      <c r="E194" s="427"/>
      <c r="F194" s="428"/>
      <c r="G194" s="429"/>
      <c r="H194" s="429"/>
      <c r="I194" s="429"/>
      <c r="J194" s="429"/>
      <c r="K194" s="429"/>
      <c r="L194" s="429"/>
      <c r="M194" s="428"/>
      <c r="N194" s="428"/>
      <c r="O194" s="430"/>
      <c r="P194" s="431"/>
    </row>
    <row r="195" spans="1:14" s="320" customFormat="1" ht="18.75" hidden="1">
      <c r="A195" s="384"/>
      <c r="B195" s="385" t="s">
        <v>968</v>
      </c>
      <c r="C195" s="385"/>
      <c r="D195" s="388" t="s">
        <v>969</v>
      </c>
      <c r="E195" s="394"/>
      <c r="F195" s="389"/>
      <c r="G195" s="389"/>
      <c r="H195" s="389"/>
      <c r="I195" s="389"/>
      <c r="J195" s="389"/>
      <c r="K195" s="389"/>
      <c r="L195" s="395" t="s">
        <v>458</v>
      </c>
      <c r="M195" s="389">
        <v>1</v>
      </c>
      <c r="N195" s="389">
        <v>1</v>
      </c>
    </row>
    <row r="196" spans="1:14" s="8" customFormat="1" ht="18.75">
      <c r="A196" s="203" t="s">
        <v>1059</v>
      </c>
      <c r="B196" s="87"/>
      <c r="C196" s="87"/>
      <c r="D196" s="89"/>
      <c r="E196" s="471"/>
      <c r="F196" s="90"/>
      <c r="G196" s="90"/>
      <c r="H196" s="90"/>
      <c r="I196" s="90"/>
      <c r="J196" s="90"/>
      <c r="K196" s="90"/>
      <c r="L196" s="472"/>
      <c r="M196" s="90"/>
      <c r="N196" s="90"/>
    </row>
    <row r="197" spans="1:14" s="8" customFormat="1" ht="18.75">
      <c r="A197" s="203"/>
      <c r="B197" s="87" t="s">
        <v>1067</v>
      </c>
      <c r="C197" s="87"/>
      <c r="D197" s="89" t="s">
        <v>275</v>
      </c>
      <c r="E197" s="471"/>
      <c r="F197" s="90"/>
      <c r="G197" s="90"/>
      <c r="H197" s="90"/>
      <c r="I197" s="90"/>
      <c r="J197" s="90"/>
      <c r="K197" s="90"/>
      <c r="L197" s="472"/>
      <c r="M197" s="90" t="s">
        <v>1078</v>
      </c>
      <c r="N197" s="90"/>
    </row>
    <row r="198" spans="1:14" s="8" customFormat="1" ht="20.25" customHeight="1">
      <c r="A198" s="203"/>
      <c r="B198" s="87" t="s">
        <v>1069</v>
      </c>
      <c r="C198" s="87"/>
      <c r="D198" s="89" t="s">
        <v>1068</v>
      </c>
      <c r="E198" s="471"/>
      <c r="F198" s="90"/>
      <c r="G198" s="90"/>
      <c r="H198" s="90"/>
      <c r="I198" s="90"/>
      <c r="J198" s="90"/>
      <c r="K198" s="90"/>
      <c r="L198" s="472"/>
      <c r="M198" s="90" t="s">
        <v>1078</v>
      </c>
      <c r="N198" s="90"/>
    </row>
    <row r="199" spans="1:14" s="8" customFormat="1" ht="20.25" customHeight="1">
      <c r="A199" s="203"/>
      <c r="B199" s="87" t="s">
        <v>1070</v>
      </c>
      <c r="C199" s="87"/>
      <c r="D199" s="89"/>
      <c r="E199" s="471"/>
      <c r="F199" s="90"/>
      <c r="G199" s="90"/>
      <c r="H199" s="90"/>
      <c r="I199" s="90"/>
      <c r="J199" s="90"/>
      <c r="K199" s="90"/>
      <c r="L199" s="472"/>
      <c r="M199" s="90"/>
      <c r="N199" s="90"/>
    </row>
    <row r="200" spans="1:14" s="8" customFormat="1" ht="18.75">
      <c r="A200" s="203" t="s">
        <v>1073</v>
      </c>
      <c r="B200" s="87"/>
      <c r="C200" s="87"/>
      <c r="D200" s="89"/>
      <c r="E200" s="471"/>
      <c r="F200" s="90"/>
      <c r="G200" s="90"/>
      <c r="H200" s="90"/>
      <c r="I200" s="90"/>
      <c r="J200" s="90"/>
      <c r="K200" s="90"/>
      <c r="L200" s="472"/>
      <c r="M200" s="90"/>
      <c r="N200" s="90"/>
    </row>
    <row r="201" spans="1:14" s="8" customFormat="1" ht="18.75">
      <c r="A201" s="203"/>
      <c r="B201" s="87" t="s">
        <v>1071</v>
      </c>
      <c r="C201" s="87"/>
      <c r="D201" s="89" t="s">
        <v>683</v>
      </c>
      <c r="E201" s="471"/>
      <c r="F201" s="90"/>
      <c r="G201" s="90"/>
      <c r="H201" s="90"/>
      <c r="I201" s="90"/>
      <c r="J201" s="90"/>
      <c r="K201" s="90"/>
      <c r="L201" s="472"/>
      <c r="M201" s="90">
        <v>65</v>
      </c>
      <c r="N201" s="90"/>
    </row>
    <row r="202" spans="1:14" s="8" customFormat="1" ht="18.75">
      <c r="A202" s="203"/>
      <c r="B202" s="87" t="s">
        <v>1072</v>
      </c>
      <c r="C202" s="87"/>
      <c r="D202" s="89"/>
      <c r="E202" s="471"/>
      <c r="F202" s="90"/>
      <c r="G202" s="90"/>
      <c r="H202" s="90"/>
      <c r="I202" s="90"/>
      <c r="J202" s="90"/>
      <c r="K202" s="90"/>
      <c r="L202" s="472"/>
      <c r="M202" s="90"/>
      <c r="N202" s="90"/>
    </row>
    <row r="203" spans="1:14" s="8" customFormat="1" ht="18.75">
      <c r="A203" s="203"/>
      <c r="B203" s="87" t="s">
        <v>886</v>
      </c>
      <c r="C203" s="87"/>
      <c r="D203" s="89" t="s">
        <v>683</v>
      </c>
      <c r="E203" s="471"/>
      <c r="F203" s="90"/>
      <c r="G203" s="90"/>
      <c r="H203" s="90"/>
      <c r="I203" s="90"/>
      <c r="J203" s="90"/>
      <c r="K203" s="90"/>
      <c r="L203" s="472"/>
      <c r="M203" s="90">
        <v>8</v>
      </c>
      <c r="N203" s="90"/>
    </row>
    <row r="204" spans="1:14" s="8" customFormat="1" ht="18.75">
      <c r="A204" s="203" t="s">
        <v>1074</v>
      </c>
      <c r="B204" s="87"/>
      <c r="C204" s="87"/>
      <c r="D204" s="89"/>
      <c r="E204" s="471"/>
      <c r="F204" s="90"/>
      <c r="G204" s="90"/>
      <c r="H204" s="90"/>
      <c r="I204" s="90"/>
      <c r="J204" s="90"/>
      <c r="K204" s="90"/>
      <c r="L204" s="472"/>
      <c r="M204" s="90"/>
      <c r="N204" s="90"/>
    </row>
    <row r="205" spans="1:14" s="8" customFormat="1" ht="18.75">
      <c r="A205" s="203"/>
      <c r="B205" s="87" t="s">
        <v>1075</v>
      </c>
      <c r="C205" s="87"/>
      <c r="D205" s="89" t="s">
        <v>1077</v>
      </c>
      <c r="E205" s="471"/>
      <c r="F205" s="90"/>
      <c r="G205" s="90"/>
      <c r="H205" s="90"/>
      <c r="I205" s="90"/>
      <c r="J205" s="90"/>
      <c r="K205" s="90"/>
      <c r="L205" s="472"/>
      <c r="M205" s="90" t="s">
        <v>1078</v>
      </c>
      <c r="N205" s="90"/>
    </row>
    <row r="206" spans="1:14" s="8" customFormat="1" ht="18.75">
      <c r="A206" s="203"/>
      <c r="B206" s="87" t="s">
        <v>1076</v>
      </c>
      <c r="C206" s="87"/>
      <c r="D206" s="89" t="s">
        <v>461</v>
      </c>
      <c r="E206" s="471"/>
      <c r="F206" s="90"/>
      <c r="G206" s="90"/>
      <c r="H206" s="90"/>
      <c r="I206" s="90"/>
      <c r="J206" s="90"/>
      <c r="K206" s="90"/>
      <c r="L206" s="472"/>
      <c r="M206" s="90"/>
      <c r="N206" s="90"/>
    </row>
    <row r="207" spans="1:14" s="8" customFormat="1" ht="18.75">
      <c r="A207" s="203" t="s">
        <v>1079</v>
      </c>
      <c r="B207" s="87"/>
      <c r="C207" s="87"/>
      <c r="D207" s="89"/>
      <c r="E207" s="471"/>
      <c r="F207" s="90"/>
      <c r="G207" s="90"/>
      <c r="H207" s="90"/>
      <c r="I207" s="90"/>
      <c r="J207" s="90"/>
      <c r="K207" s="90"/>
      <c r="L207" s="472"/>
      <c r="M207" s="90"/>
      <c r="N207" s="90"/>
    </row>
    <row r="208" spans="1:14" s="8" customFormat="1" ht="18.75">
      <c r="A208" s="203"/>
      <c r="B208" s="87" t="s">
        <v>1080</v>
      </c>
      <c r="C208" s="87"/>
      <c r="D208" s="89" t="s">
        <v>683</v>
      </c>
      <c r="E208" s="471"/>
      <c r="F208" s="90"/>
      <c r="G208" s="90"/>
      <c r="H208" s="90"/>
      <c r="I208" s="90"/>
      <c r="J208" s="90"/>
      <c r="K208" s="90"/>
      <c r="L208" s="472"/>
      <c r="M208" s="90">
        <v>85</v>
      </c>
      <c r="N208" s="90"/>
    </row>
    <row r="209" spans="1:14" s="8" customFormat="1" ht="18.75">
      <c r="A209" s="203"/>
      <c r="B209" s="87" t="s">
        <v>1081</v>
      </c>
      <c r="C209" s="87"/>
      <c r="D209" s="89"/>
      <c r="E209" s="471"/>
      <c r="F209" s="90"/>
      <c r="G209" s="90"/>
      <c r="H209" s="90"/>
      <c r="I209" s="90"/>
      <c r="J209" s="90"/>
      <c r="K209" s="90"/>
      <c r="L209" s="472"/>
      <c r="M209" s="90"/>
      <c r="N209" s="90"/>
    </row>
    <row r="210" spans="1:14" s="8" customFormat="1" ht="18.75">
      <c r="A210" s="203"/>
      <c r="B210" s="87" t="s">
        <v>1080</v>
      </c>
      <c r="C210" s="87"/>
      <c r="D210" s="89" t="s">
        <v>683</v>
      </c>
      <c r="E210" s="471"/>
      <c r="F210" s="90"/>
      <c r="G210" s="90"/>
      <c r="H210" s="90"/>
      <c r="I210" s="90"/>
      <c r="J210" s="90"/>
      <c r="K210" s="90"/>
      <c r="L210" s="472"/>
      <c r="M210" s="90">
        <v>80</v>
      </c>
      <c r="N210" s="90"/>
    </row>
    <row r="211" spans="1:14" s="8" customFormat="1" ht="18.75">
      <c r="A211" s="203"/>
      <c r="B211" s="87" t="s">
        <v>1082</v>
      </c>
      <c r="C211" s="87"/>
      <c r="D211" s="89"/>
      <c r="E211" s="471"/>
      <c r="F211" s="90"/>
      <c r="G211" s="90"/>
      <c r="H211" s="90"/>
      <c r="I211" s="90"/>
      <c r="J211" s="90"/>
      <c r="K211" s="90"/>
      <c r="L211" s="472"/>
      <c r="M211" s="90"/>
      <c r="N211" s="90"/>
    </row>
    <row r="212" spans="1:14" s="8" customFormat="1" ht="18.75">
      <c r="A212" s="203" t="s">
        <v>1083</v>
      </c>
      <c r="B212" s="87"/>
      <c r="C212" s="87"/>
      <c r="D212" s="89"/>
      <c r="E212" s="471"/>
      <c r="F212" s="90"/>
      <c r="G212" s="90"/>
      <c r="H212" s="90"/>
      <c r="I212" s="90"/>
      <c r="J212" s="90"/>
      <c r="K212" s="90"/>
      <c r="L212" s="472"/>
      <c r="M212" s="90"/>
      <c r="N212" s="90"/>
    </row>
    <row r="213" spans="1:14" s="8" customFormat="1" ht="18.75">
      <c r="A213" s="203"/>
      <c r="B213" s="87" t="s">
        <v>886</v>
      </c>
      <c r="C213" s="87"/>
      <c r="D213" s="89" t="s">
        <v>683</v>
      </c>
      <c r="E213" s="471"/>
      <c r="F213" s="90"/>
      <c r="G213" s="90"/>
      <c r="H213" s="90"/>
      <c r="I213" s="90"/>
      <c r="J213" s="90"/>
      <c r="K213" s="90"/>
      <c r="L213" s="472"/>
      <c r="M213" s="90">
        <v>8</v>
      </c>
      <c r="N213" s="90"/>
    </row>
    <row r="214" spans="1:14" s="8" customFormat="1" ht="18.75">
      <c r="A214" s="203"/>
      <c r="B214" s="87" t="s">
        <v>1084</v>
      </c>
      <c r="C214" s="87"/>
      <c r="D214" s="89" t="s">
        <v>683</v>
      </c>
      <c r="E214" s="471"/>
      <c r="F214" s="90"/>
      <c r="G214" s="90"/>
      <c r="H214" s="90"/>
      <c r="I214" s="90"/>
      <c r="J214" s="90"/>
      <c r="K214" s="90"/>
      <c r="L214" s="472"/>
      <c r="M214" s="90">
        <v>75</v>
      </c>
      <c r="N214" s="90"/>
    </row>
    <row r="215" spans="1:14" s="8" customFormat="1" ht="18.75">
      <c r="A215" s="203"/>
      <c r="B215" s="87" t="s">
        <v>1085</v>
      </c>
      <c r="C215" s="87"/>
      <c r="D215" s="89"/>
      <c r="E215" s="471"/>
      <c r="F215" s="90"/>
      <c r="G215" s="90"/>
      <c r="H215" s="90"/>
      <c r="I215" s="90"/>
      <c r="J215" s="90"/>
      <c r="K215" s="90"/>
      <c r="L215" s="472"/>
      <c r="M215" s="90"/>
      <c r="N215" s="90"/>
    </row>
    <row r="216" spans="1:14" s="8" customFormat="1" ht="18.75">
      <c r="A216" s="203" t="s">
        <v>1086</v>
      </c>
      <c r="B216" s="87"/>
      <c r="C216" s="87"/>
      <c r="D216" s="89"/>
      <c r="E216" s="471"/>
      <c r="F216" s="90"/>
      <c r="G216" s="90"/>
      <c r="H216" s="90"/>
      <c r="I216" s="90"/>
      <c r="J216" s="90"/>
      <c r="K216" s="90"/>
      <c r="L216" s="472"/>
      <c r="M216" s="90"/>
      <c r="N216" s="90"/>
    </row>
    <row r="217" spans="1:14" s="8" customFormat="1" ht="18.75">
      <c r="A217" s="203"/>
      <c r="B217" s="87" t="s">
        <v>1285</v>
      </c>
      <c r="C217" s="87"/>
      <c r="D217" s="89" t="s">
        <v>683</v>
      </c>
      <c r="E217" s="471"/>
      <c r="F217" s="90"/>
      <c r="G217" s="90"/>
      <c r="H217" s="90"/>
      <c r="I217" s="90"/>
      <c r="J217" s="90"/>
      <c r="K217" s="90"/>
      <c r="L217" s="472"/>
      <c r="M217" s="90" t="s">
        <v>1118</v>
      </c>
      <c r="N217" s="90"/>
    </row>
    <row r="218" spans="1:14" s="8" customFormat="1" ht="20.25" customHeight="1">
      <c r="A218" s="203"/>
      <c r="B218" s="87" t="s">
        <v>1286</v>
      </c>
      <c r="C218" s="87"/>
      <c r="D218" s="89" t="s">
        <v>683</v>
      </c>
      <c r="E218" s="471"/>
      <c r="F218" s="90"/>
      <c r="G218" s="90"/>
      <c r="H218" s="90"/>
      <c r="I218" s="90"/>
      <c r="J218" s="90"/>
      <c r="K218" s="90"/>
      <c r="L218" s="472"/>
      <c r="M218" s="90" t="s">
        <v>1288</v>
      </c>
      <c r="N218" s="90"/>
    </row>
    <row r="219" spans="1:14" s="8" customFormat="1" ht="20.25" customHeight="1">
      <c r="A219" s="203"/>
      <c r="B219" s="87" t="s">
        <v>1287</v>
      </c>
      <c r="C219" s="87"/>
      <c r="D219" s="89"/>
      <c r="E219" s="471"/>
      <c r="F219" s="90"/>
      <c r="G219" s="90"/>
      <c r="H219" s="90"/>
      <c r="I219" s="90"/>
      <c r="J219" s="90"/>
      <c r="K219" s="90"/>
      <c r="L219" s="472"/>
      <c r="M219" s="90"/>
      <c r="N219" s="90"/>
    </row>
    <row r="220" spans="1:14" s="8" customFormat="1" ht="20.25" customHeight="1">
      <c r="A220" s="203"/>
      <c r="B220" s="87" t="s">
        <v>1289</v>
      </c>
      <c r="C220" s="87"/>
      <c r="D220" s="89" t="s">
        <v>1148</v>
      </c>
      <c r="E220" s="471"/>
      <c r="F220" s="90"/>
      <c r="G220" s="90"/>
      <c r="H220" s="90"/>
      <c r="I220" s="90"/>
      <c r="J220" s="90"/>
      <c r="K220" s="90"/>
      <c r="L220" s="472"/>
      <c r="M220" s="90" t="s">
        <v>894</v>
      </c>
      <c r="N220" s="90"/>
    </row>
    <row r="221" spans="1:14" s="8" customFormat="1" ht="20.25" customHeight="1">
      <c r="A221" s="203"/>
      <c r="B221" s="87" t="s">
        <v>1290</v>
      </c>
      <c r="C221" s="87"/>
      <c r="D221" s="89"/>
      <c r="E221" s="471"/>
      <c r="F221" s="90"/>
      <c r="G221" s="90"/>
      <c r="H221" s="90"/>
      <c r="I221" s="90"/>
      <c r="J221" s="90"/>
      <c r="K221" s="90"/>
      <c r="L221" s="472"/>
      <c r="M221" s="90"/>
      <c r="N221" s="90"/>
    </row>
    <row r="222" spans="1:14" s="8" customFormat="1" ht="20.25" customHeight="1">
      <c r="A222" s="203" t="s">
        <v>1087</v>
      </c>
      <c r="B222" s="87"/>
      <c r="C222" s="87"/>
      <c r="D222" s="89"/>
      <c r="E222" s="471"/>
      <c r="F222" s="90"/>
      <c r="G222" s="90"/>
      <c r="H222" s="90"/>
      <c r="I222" s="90"/>
      <c r="J222" s="90"/>
      <c r="K222" s="90"/>
      <c r="L222" s="472"/>
      <c r="M222" s="90"/>
      <c r="N222" s="90"/>
    </row>
    <row r="223" spans="1:14" s="8" customFormat="1" ht="18.75">
      <c r="A223" s="203"/>
      <c r="B223" s="87" t="s">
        <v>886</v>
      </c>
      <c r="C223" s="87"/>
      <c r="D223" s="89" t="s">
        <v>683</v>
      </c>
      <c r="E223" s="471"/>
      <c r="F223" s="90"/>
      <c r="G223" s="90"/>
      <c r="H223" s="90"/>
      <c r="I223" s="90"/>
      <c r="J223" s="90"/>
      <c r="K223" s="90"/>
      <c r="L223" s="472"/>
      <c r="M223" s="90">
        <v>8</v>
      </c>
      <c r="N223" s="90"/>
    </row>
    <row r="224" spans="1:14" s="8" customFormat="1" ht="20.25" customHeight="1">
      <c r="A224" s="203"/>
      <c r="B224" s="87" t="s">
        <v>773</v>
      </c>
      <c r="C224" s="87"/>
      <c r="D224" s="89" t="s">
        <v>167</v>
      </c>
      <c r="E224" s="471"/>
      <c r="F224" s="90"/>
      <c r="G224" s="90"/>
      <c r="H224" s="90"/>
      <c r="I224" s="90"/>
      <c r="J224" s="90"/>
      <c r="K224" s="90"/>
      <c r="L224" s="472"/>
      <c r="M224" s="90" t="s">
        <v>1078</v>
      </c>
      <c r="N224" s="90"/>
    </row>
    <row r="225" spans="1:14" s="8" customFormat="1" ht="20.25" customHeight="1">
      <c r="A225" s="203" t="s">
        <v>1092</v>
      </c>
      <c r="B225" s="87"/>
      <c r="C225" s="87"/>
      <c r="D225" s="89"/>
      <c r="E225" s="471"/>
      <c r="F225" s="90"/>
      <c r="G225" s="90"/>
      <c r="H225" s="90"/>
      <c r="I225" s="90"/>
      <c r="J225" s="90"/>
      <c r="K225" s="90"/>
      <c r="L225" s="472"/>
      <c r="M225" s="90"/>
      <c r="N225" s="90"/>
    </row>
    <row r="226" spans="1:14" s="8" customFormat="1" ht="20.25" customHeight="1">
      <c r="A226" s="203"/>
      <c r="B226" s="87" t="s">
        <v>1088</v>
      </c>
      <c r="C226" s="87"/>
      <c r="D226" s="89" t="s">
        <v>893</v>
      </c>
      <c r="E226" s="471"/>
      <c r="F226" s="90"/>
      <c r="G226" s="90"/>
      <c r="H226" s="90"/>
      <c r="I226" s="90"/>
      <c r="J226" s="90"/>
      <c r="K226" s="90"/>
      <c r="L226" s="472"/>
      <c r="M226" s="90">
        <v>0.25</v>
      </c>
      <c r="N226" s="90"/>
    </row>
    <row r="227" spans="1:14" s="8" customFormat="1" ht="20.25" customHeight="1">
      <c r="A227" s="203"/>
      <c r="B227" s="87" t="s">
        <v>1089</v>
      </c>
      <c r="C227" s="87"/>
      <c r="D227" s="89"/>
      <c r="E227" s="471"/>
      <c r="F227" s="90"/>
      <c r="G227" s="90"/>
      <c r="H227" s="90"/>
      <c r="I227" s="90"/>
      <c r="J227" s="90"/>
      <c r="K227" s="90"/>
      <c r="L227" s="472"/>
      <c r="M227" s="90"/>
      <c r="N227" s="90"/>
    </row>
    <row r="228" spans="1:14" s="8" customFormat="1" ht="20.25" customHeight="1">
      <c r="A228" s="203"/>
      <c r="B228" s="87" t="s">
        <v>1090</v>
      </c>
      <c r="C228" s="87"/>
      <c r="D228" s="89" t="s">
        <v>893</v>
      </c>
      <c r="E228" s="471"/>
      <c r="F228" s="90"/>
      <c r="G228" s="90"/>
      <c r="H228" s="90"/>
      <c r="I228" s="90"/>
      <c r="J228" s="90"/>
      <c r="K228" s="90"/>
      <c r="L228" s="472"/>
      <c r="M228" s="90" t="s">
        <v>1078</v>
      </c>
      <c r="N228" s="90"/>
    </row>
    <row r="229" spans="1:14" s="8" customFormat="1" ht="18.75">
      <c r="A229" s="86"/>
      <c r="B229" s="87" t="s">
        <v>1091</v>
      </c>
      <c r="C229" s="87"/>
      <c r="D229" s="89"/>
      <c r="E229" s="471"/>
      <c r="F229" s="90"/>
      <c r="G229" s="90"/>
      <c r="H229" s="90"/>
      <c r="I229" s="90"/>
      <c r="J229" s="90"/>
      <c r="K229" s="90"/>
      <c r="L229" s="472"/>
      <c r="M229" s="90"/>
      <c r="N229" s="90"/>
    </row>
    <row r="230" spans="1:14" s="8" customFormat="1" ht="18.75">
      <c r="A230" s="86"/>
      <c r="B230" s="87" t="s">
        <v>1283</v>
      </c>
      <c r="C230" s="87"/>
      <c r="D230" s="89" t="s">
        <v>893</v>
      </c>
      <c r="E230" s="471"/>
      <c r="F230" s="90"/>
      <c r="G230" s="90"/>
      <c r="H230" s="90"/>
      <c r="I230" s="90"/>
      <c r="J230" s="90"/>
      <c r="K230" s="90"/>
      <c r="L230" s="472"/>
      <c r="M230" s="90" t="s">
        <v>1284</v>
      </c>
      <c r="N230" s="90"/>
    </row>
    <row r="231" spans="1:14" s="8" customFormat="1" ht="20.25" customHeight="1">
      <c r="A231" s="203" t="s">
        <v>1093</v>
      </c>
      <c r="B231" s="87"/>
      <c r="C231" s="87"/>
      <c r="D231" s="89"/>
      <c r="E231" s="471"/>
      <c r="F231" s="90"/>
      <c r="G231" s="90"/>
      <c r="H231" s="90"/>
      <c r="I231" s="90"/>
      <c r="J231" s="90"/>
      <c r="K231" s="90"/>
      <c r="L231" s="472"/>
      <c r="M231" s="90"/>
      <c r="N231" s="90"/>
    </row>
    <row r="232" spans="1:14" s="8" customFormat="1" ht="20.25" customHeight="1">
      <c r="A232" s="203"/>
      <c r="B232" s="87" t="s">
        <v>1088</v>
      </c>
      <c r="C232" s="87"/>
      <c r="D232" s="89" t="s">
        <v>893</v>
      </c>
      <c r="E232" s="471"/>
      <c r="F232" s="90"/>
      <c r="G232" s="90"/>
      <c r="H232" s="90"/>
      <c r="I232" s="90"/>
      <c r="J232" s="90"/>
      <c r="K232" s="90"/>
      <c r="L232" s="472"/>
      <c r="M232" s="90">
        <v>0.25</v>
      </c>
      <c r="N232" s="90"/>
    </row>
    <row r="233" spans="1:14" s="8" customFormat="1" ht="20.25" customHeight="1">
      <c r="A233" s="203"/>
      <c r="B233" s="87" t="s">
        <v>1089</v>
      </c>
      <c r="C233" s="87"/>
      <c r="D233" s="89"/>
      <c r="E233" s="471"/>
      <c r="F233" s="90"/>
      <c r="G233" s="90"/>
      <c r="H233" s="90"/>
      <c r="I233" s="90"/>
      <c r="J233" s="90"/>
      <c r="K233" s="90"/>
      <c r="L233" s="472"/>
      <c r="M233" s="90"/>
      <c r="N233" s="90"/>
    </row>
    <row r="234" spans="1:14" s="8" customFormat="1" ht="20.25" customHeight="1">
      <c r="A234" s="203"/>
      <c r="B234" s="87" t="s">
        <v>1094</v>
      </c>
      <c r="C234" s="87"/>
      <c r="D234" s="89" t="s">
        <v>800</v>
      </c>
      <c r="E234" s="471"/>
      <c r="F234" s="90"/>
      <c r="G234" s="90"/>
      <c r="H234" s="90"/>
      <c r="I234" s="90"/>
      <c r="J234" s="90"/>
      <c r="K234" s="90"/>
      <c r="L234" s="472"/>
      <c r="M234" s="90">
        <v>3</v>
      </c>
      <c r="N234" s="90"/>
    </row>
    <row r="235" spans="1:14" s="8" customFormat="1" ht="20.25" customHeight="1">
      <c r="A235" s="203"/>
      <c r="B235" s="87" t="s">
        <v>1095</v>
      </c>
      <c r="C235" s="87"/>
      <c r="D235" s="89" t="s">
        <v>351</v>
      </c>
      <c r="E235" s="471"/>
      <c r="F235" s="90"/>
      <c r="G235" s="90"/>
      <c r="H235" s="90"/>
      <c r="I235" s="90"/>
      <c r="J235" s="90"/>
      <c r="K235" s="90"/>
      <c r="L235" s="472"/>
      <c r="M235" s="90"/>
      <c r="N235" s="90"/>
    </row>
    <row r="236" spans="1:14" s="8" customFormat="1" ht="20.25" customHeight="1">
      <c r="A236" s="203"/>
      <c r="B236" s="87" t="s">
        <v>1096</v>
      </c>
      <c r="C236" s="87"/>
      <c r="D236" s="89"/>
      <c r="E236" s="471"/>
      <c r="F236" s="90"/>
      <c r="G236" s="90"/>
      <c r="H236" s="90"/>
      <c r="I236" s="90"/>
      <c r="J236" s="90"/>
      <c r="K236" s="90"/>
      <c r="L236" s="472"/>
      <c r="M236" s="90"/>
      <c r="N236" s="90"/>
    </row>
    <row r="237" spans="1:14" s="8" customFormat="1" ht="21" customHeight="1">
      <c r="A237" s="79" t="s">
        <v>1097</v>
      </c>
      <c r="B237" s="32"/>
      <c r="C237" s="32"/>
      <c r="D237" s="60"/>
      <c r="E237" s="561"/>
      <c r="F237" s="62"/>
      <c r="G237" s="62"/>
      <c r="H237" s="62"/>
      <c r="I237" s="62"/>
      <c r="J237" s="62"/>
      <c r="K237" s="62"/>
      <c r="L237" s="493"/>
      <c r="M237" s="62"/>
      <c r="N237" s="62"/>
    </row>
    <row r="238" spans="1:14" s="8" customFormat="1" ht="20.25" customHeight="1">
      <c r="A238" s="203"/>
      <c r="B238" s="87" t="s">
        <v>1098</v>
      </c>
      <c r="C238" s="87"/>
      <c r="D238" s="89" t="s">
        <v>275</v>
      </c>
      <c r="E238" s="471"/>
      <c r="F238" s="90"/>
      <c r="G238" s="90"/>
      <c r="H238" s="90"/>
      <c r="I238" s="90"/>
      <c r="J238" s="90"/>
      <c r="K238" s="90"/>
      <c r="L238" s="472"/>
      <c r="M238" s="90" t="s">
        <v>1078</v>
      </c>
      <c r="N238" s="90"/>
    </row>
    <row r="239" spans="1:14" s="8" customFormat="1" ht="20.25" customHeight="1">
      <c r="A239" s="203" t="s">
        <v>1099</v>
      </c>
      <c r="B239" s="87"/>
      <c r="C239" s="87"/>
      <c r="D239" s="89"/>
      <c r="E239" s="471"/>
      <c r="F239" s="90"/>
      <c r="G239" s="90"/>
      <c r="H239" s="90"/>
      <c r="I239" s="90"/>
      <c r="J239" s="90"/>
      <c r="K239" s="90"/>
      <c r="L239" s="472"/>
      <c r="M239" s="90"/>
      <c r="N239" s="90"/>
    </row>
    <row r="240" spans="1:14" s="8" customFormat="1" ht="20.25" customHeight="1">
      <c r="A240" s="203"/>
      <c r="B240" s="87" t="s">
        <v>891</v>
      </c>
      <c r="C240" s="87"/>
      <c r="D240" s="89" t="s">
        <v>893</v>
      </c>
      <c r="E240" s="471"/>
      <c r="F240" s="90"/>
      <c r="G240" s="90"/>
      <c r="H240" s="90"/>
      <c r="I240" s="90"/>
      <c r="J240" s="90"/>
      <c r="K240" s="90"/>
      <c r="L240" s="472"/>
      <c r="M240" s="90" t="s">
        <v>1078</v>
      </c>
      <c r="N240" s="90"/>
    </row>
    <row r="241" spans="1:14" s="8" customFormat="1" ht="20.25" customHeight="1">
      <c r="A241" s="203"/>
      <c r="B241" s="87" t="s">
        <v>1100</v>
      </c>
      <c r="C241" s="87"/>
      <c r="D241" s="89"/>
      <c r="E241" s="471"/>
      <c r="F241" s="90"/>
      <c r="G241" s="90"/>
      <c r="H241" s="90"/>
      <c r="I241" s="90"/>
      <c r="J241" s="90"/>
      <c r="K241" s="90"/>
      <c r="L241" s="472"/>
      <c r="M241" s="90"/>
      <c r="N241" s="90"/>
    </row>
    <row r="242" spans="1:14" s="8" customFormat="1" ht="20.25" customHeight="1">
      <c r="A242" s="203"/>
      <c r="B242" s="87" t="s">
        <v>891</v>
      </c>
      <c r="C242" s="87"/>
      <c r="D242" s="89" t="s">
        <v>893</v>
      </c>
      <c r="E242" s="471"/>
      <c r="F242" s="90"/>
      <c r="G242" s="90"/>
      <c r="H242" s="90"/>
      <c r="I242" s="90"/>
      <c r="J242" s="90"/>
      <c r="K242" s="90"/>
      <c r="L242" s="472"/>
      <c r="M242" s="90" t="s">
        <v>1101</v>
      </c>
      <c r="N242" s="90"/>
    </row>
    <row r="243" spans="1:14" s="8" customFormat="1" ht="20.25" customHeight="1">
      <c r="A243" s="203"/>
      <c r="B243" s="87" t="s">
        <v>1102</v>
      </c>
      <c r="C243" s="87"/>
      <c r="D243" s="89"/>
      <c r="E243" s="471"/>
      <c r="F243" s="90"/>
      <c r="G243" s="90"/>
      <c r="H243" s="90"/>
      <c r="I243" s="90"/>
      <c r="J243" s="90"/>
      <c r="K243" s="90"/>
      <c r="L243" s="472"/>
      <c r="M243" s="90"/>
      <c r="N243" s="90"/>
    </row>
    <row r="244" spans="1:14" s="8" customFormat="1" ht="20.25" customHeight="1">
      <c r="A244" s="203" t="s">
        <v>1103</v>
      </c>
      <c r="B244" s="87"/>
      <c r="C244" s="87"/>
      <c r="D244" s="89"/>
      <c r="E244" s="471"/>
      <c r="F244" s="90"/>
      <c r="G244" s="90"/>
      <c r="H244" s="90"/>
      <c r="I244" s="90"/>
      <c r="J244" s="90"/>
      <c r="K244" s="90"/>
      <c r="L244" s="472"/>
      <c r="M244" s="90"/>
      <c r="N244" s="90"/>
    </row>
    <row r="245" spans="1:14" s="8" customFormat="1" ht="20.25" customHeight="1">
      <c r="A245" s="203"/>
      <c r="B245" s="87" t="s">
        <v>1104</v>
      </c>
      <c r="C245" s="87"/>
      <c r="D245" s="89" t="s">
        <v>1105</v>
      </c>
      <c r="E245" s="471"/>
      <c r="F245" s="90"/>
      <c r="G245" s="90"/>
      <c r="H245" s="90"/>
      <c r="I245" s="90"/>
      <c r="J245" s="90"/>
      <c r="K245" s="90"/>
      <c r="L245" s="472"/>
      <c r="M245" s="90" t="s">
        <v>1106</v>
      </c>
      <c r="N245" s="90"/>
    </row>
    <row r="246" spans="1:14" s="8" customFormat="1" ht="20.25" customHeight="1">
      <c r="A246" s="105"/>
      <c r="B246" s="106"/>
      <c r="C246" s="107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1:14" s="8" customFormat="1" ht="20.25" customHeight="1">
      <c r="A247" s="68"/>
      <c r="B247" s="68"/>
      <c r="C247" s="68"/>
      <c r="D247" s="216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</row>
    <row r="248" spans="1:14" s="8" customFormat="1" ht="20.25" customHeight="1">
      <c r="A248" s="68"/>
      <c r="B248" s="68"/>
      <c r="C248" s="68"/>
      <c r="D248" s="216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</row>
    <row r="249" spans="1:14" s="8" customFormat="1" ht="20.25" customHeight="1">
      <c r="A249" s="68"/>
      <c r="B249" s="68"/>
      <c r="C249" s="68"/>
      <c r="D249" s="216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</row>
    <row r="250" spans="1:14" s="8" customFormat="1" ht="20.25" customHeight="1">
      <c r="A250" s="68"/>
      <c r="B250" s="68"/>
      <c r="C250" s="68"/>
      <c r="D250" s="216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</row>
    <row r="251" spans="1:14" s="8" customFormat="1" ht="20.25" customHeight="1">
      <c r="A251" s="68"/>
      <c r="B251" s="68"/>
      <c r="C251" s="68"/>
      <c r="D251" s="216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</row>
    <row r="252" spans="1:14" s="8" customFormat="1" ht="20.25" customHeight="1">
      <c r="A252" s="68"/>
      <c r="B252" s="68"/>
      <c r="C252" s="68"/>
      <c r="D252" s="216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</row>
    <row r="253" spans="1:14" s="8" customFormat="1" ht="20.25" customHeight="1">
      <c r="A253" s="68"/>
      <c r="B253" s="68"/>
      <c r="C253" s="68"/>
      <c r="D253" s="216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</row>
    <row r="254" spans="1:14" s="8" customFormat="1" ht="20.25" customHeight="1">
      <c r="A254" s="68"/>
      <c r="B254" s="68"/>
      <c r="C254" s="68"/>
      <c r="D254" s="216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</row>
    <row r="255" spans="1:14" s="8" customFormat="1" ht="20.25" customHeight="1">
      <c r="A255" s="68"/>
      <c r="B255" s="68"/>
      <c r="C255" s="68"/>
      <c r="D255" s="216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</row>
    <row r="256" spans="1:14" s="8" customFormat="1" ht="20.25" customHeight="1">
      <c r="A256" s="68"/>
      <c r="B256" s="68"/>
      <c r="C256" s="68"/>
      <c r="D256" s="216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</row>
    <row r="257" spans="1:14" s="8" customFormat="1" ht="20.25" customHeight="1">
      <c r="A257" s="68"/>
      <c r="B257" s="68"/>
      <c r="C257" s="68"/>
      <c r="D257" s="216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</row>
    <row r="258" spans="1:14" s="8" customFormat="1" ht="20.25" customHeight="1">
      <c r="A258" s="68"/>
      <c r="B258" s="68"/>
      <c r="C258" s="68"/>
      <c r="D258" s="216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</row>
    <row r="259" spans="1:14" s="8" customFormat="1" ht="20.25" customHeight="1">
      <c r="A259" s="68"/>
      <c r="B259" s="68"/>
      <c r="C259" s="68"/>
      <c r="D259" s="216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</row>
    <row r="260" spans="1:14" s="8" customFormat="1" ht="20.25" customHeight="1">
      <c r="A260" s="68"/>
      <c r="B260" s="68"/>
      <c r="C260" s="68"/>
      <c r="D260" s="216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</row>
    <row r="261" spans="1:14" s="8" customFormat="1" ht="20.25" customHeight="1">
      <c r="A261" s="68"/>
      <c r="B261" s="68"/>
      <c r="C261" s="68"/>
      <c r="D261" s="216"/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</row>
    <row r="262" spans="1:14" s="8" customFormat="1" ht="20.25" customHeight="1">
      <c r="A262" s="68"/>
      <c r="B262" s="68"/>
      <c r="C262" s="68"/>
      <c r="D262" s="216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</row>
    <row r="263" spans="1:14" s="8" customFormat="1" ht="20.25" customHeight="1">
      <c r="A263" s="68"/>
      <c r="B263" s="68"/>
      <c r="C263" s="68"/>
      <c r="D263" s="216"/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</row>
    <row r="264" spans="1:14" s="8" customFormat="1" ht="20.25" customHeight="1">
      <c r="A264" s="68"/>
      <c r="B264" s="68"/>
      <c r="C264" s="68"/>
      <c r="D264" s="216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</row>
    <row r="265" spans="1:14" s="8" customFormat="1" ht="20.25" customHeight="1">
      <c r="A265" s="68"/>
      <c r="B265" s="68"/>
      <c r="C265" s="68"/>
      <c r="D265" s="216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</row>
    <row r="266" spans="1:14" s="8" customFormat="1" ht="20.25" customHeight="1">
      <c r="A266" s="68"/>
      <c r="B266" s="68"/>
      <c r="C266" s="68"/>
      <c r="D266" s="216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</row>
    <row r="267" s="2" customFormat="1" ht="24.75" customHeight="1">
      <c r="A267" s="1"/>
    </row>
    <row r="268" s="2" customFormat="1" ht="15" customHeight="1"/>
    <row r="269" s="2" customFormat="1" ht="19.5" customHeight="1"/>
    <row r="270" s="2" customFormat="1" ht="15" customHeight="1"/>
    <row r="271" s="2" customFormat="1" ht="19.5" customHeight="1">
      <c r="A271" s="1"/>
    </row>
    <row r="272" s="2" customFormat="1" ht="14.25" customHeight="1"/>
    <row r="273" s="2" customFormat="1" ht="19.5" customHeight="1"/>
    <row r="274" s="2" customFormat="1" ht="19.5" customHeight="1"/>
    <row r="275" s="2" customFormat="1" ht="19.5" customHeight="1"/>
    <row r="276" s="2" customFormat="1" ht="19.5" customHeight="1"/>
  </sheetData>
  <sheetProtection/>
  <mergeCells count="10">
    <mergeCell ref="M128:N128"/>
    <mergeCell ref="A129:C129"/>
    <mergeCell ref="A7:C7"/>
    <mergeCell ref="M178:N178"/>
    <mergeCell ref="A179:C179"/>
    <mergeCell ref="M6:M8"/>
    <mergeCell ref="N6:N8"/>
    <mergeCell ref="M89:M91"/>
    <mergeCell ref="A90:C90"/>
    <mergeCell ref="N89:N91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6"/>
  <sheetViews>
    <sheetView zoomScalePageLayoutView="0" workbookViewId="0" topLeftCell="A127">
      <selection activeCell="J20" sqref="J20"/>
    </sheetView>
  </sheetViews>
  <sheetFormatPr defaultColWidth="9.140625" defaultRowHeight="21.75"/>
  <cols>
    <col min="1" max="3" width="2.7109375" style="201" customWidth="1"/>
    <col min="4" max="4" width="2.28125" style="201" customWidth="1"/>
    <col min="5" max="6" width="2.421875" style="201" customWidth="1"/>
    <col min="7" max="7" width="67.421875" style="201" customWidth="1"/>
    <col min="8" max="9" width="10.57421875" style="201" customWidth="1"/>
    <col min="10" max="10" width="50.28125" style="201" customWidth="1"/>
    <col min="11" max="11" width="27.28125" style="201" customWidth="1"/>
    <col min="12" max="12" width="9.7109375" style="201" hidden="1" customWidth="1"/>
    <col min="13" max="13" width="9.8515625" style="201" hidden="1" customWidth="1"/>
    <col min="14" max="14" width="9.7109375" style="201" hidden="1" customWidth="1"/>
    <col min="15" max="15" width="9.8515625" style="201" hidden="1" customWidth="1"/>
    <col min="16" max="16" width="9.7109375" style="201" hidden="1" customWidth="1"/>
    <col min="17" max="17" width="27.7109375" style="201" hidden="1" customWidth="1"/>
    <col min="18" max="18" width="9.7109375" style="201" hidden="1" customWidth="1"/>
    <col min="19" max="16384" width="9.140625" style="201" customWidth="1"/>
  </cols>
  <sheetData>
    <row r="1" spans="1:18" s="183" customFormat="1" ht="19.5" customHeight="1">
      <c r="A1" s="717" t="s">
        <v>1627</v>
      </c>
      <c r="P1" s="184"/>
      <c r="R1" s="184"/>
    </row>
    <row r="2" spans="1:18" s="166" customFormat="1" ht="19.5" customHeight="1">
      <c r="A2" s="497"/>
      <c r="B2" s="185"/>
      <c r="C2" s="185"/>
      <c r="D2" s="185"/>
      <c r="E2" s="185"/>
      <c r="F2" s="185"/>
      <c r="G2" s="498"/>
      <c r="H2" s="725" t="s">
        <v>276</v>
      </c>
      <c r="I2" s="727"/>
      <c r="J2" s="1146" t="s">
        <v>1628</v>
      </c>
      <c r="K2" s="1146" t="s">
        <v>1629</v>
      </c>
      <c r="L2" s="700" t="s">
        <v>204</v>
      </c>
      <c r="M2" s="701"/>
      <c r="N2" s="701"/>
      <c r="O2" s="702"/>
      <c r="P2" s="186"/>
      <c r="Q2" s="499"/>
      <c r="R2" s="186"/>
    </row>
    <row r="3" spans="1:18" s="166" customFormat="1" ht="19.5" customHeight="1">
      <c r="A3" s="500"/>
      <c r="B3" s="187"/>
      <c r="C3" s="187"/>
      <c r="F3" s="187"/>
      <c r="G3" s="501" t="s">
        <v>314</v>
      </c>
      <c r="H3" s="1146" t="s">
        <v>682</v>
      </c>
      <c r="I3" s="1146" t="s">
        <v>1348</v>
      </c>
      <c r="J3" s="1148"/>
      <c r="K3" s="1148"/>
      <c r="L3" s="502" t="s">
        <v>697</v>
      </c>
      <c r="M3" s="502" t="s">
        <v>698</v>
      </c>
      <c r="N3" s="502" t="s">
        <v>699</v>
      </c>
      <c r="O3" s="503" t="s">
        <v>700</v>
      </c>
      <c r="P3" s="188" t="s">
        <v>98</v>
      </c>
      <c r="Q3" s="504" t="s">
        <v>100</v>
      </c>
      <c r="R3" s="188" t="s">
        <v>98</v>
      </c>
    </row>
    <row r="4" spans="1:18" s="166" customFormat="1" ht="19.5" customHeight="1">
      <c r="A4" s="505"/>
      <c r="B4" s="189"/>
      <c r="C4" s="189"/>
      <c r="D4" s="189"/>
      <c r="E4" s="189"/>
      <c r="F4" s="189"/>
      <c r="G4" s="506"/>
      <c r="H4" s="1147"/>
      <c r="I4" s="1147"/>
      <c r="J4" s="1147"/>
      <c r="K4" s="1147"/>
      <c r="L4" s="507" t="s">
        <v>979</v>
      </c>
      <c r="M4" s="507" t="s">
        <v>980</v>
      </c>
      <c r="N4" s="507" t="s">
        <v>981</v>
      </c>
      <c r="O4" s="507" t="s">
        <v>982</v>
      </c>
      <c r="P4" s="190"/>
      <c r="Q4" s="508"/>
      <c r="R4" s="190"/>
    </row>
    <row r="5" spans="1:18" s="166" customFormat="1" ht="19.5" customHeight="1">
      <c r="A5" s="562" t="s">
        <v>277</v>
      </c>
      <c r="B5" s="563"/>
      <c r="C5" s="563"/>
      <c r="D5" s="563"/>
      <c r="E5" s="563"/>
      <c r="F5" s="563"/>
      <c r="G5" s="564"/>
      <c r="H5" s="567"/>
      <c r="I5" s="567"/>
      <c r="J5" s="567"/>
      <c r="K5" s="567"/>
      <c r="L5" s="1202"/>
      <c r="M5" s="565"/>
      <c r="N5" s="565"/>
      <c r="O5" s="565"/>
      <c r="P5" s="566">
        <f>SUM(P6)</f>
        <v>37144580</v>
      </c>
      <c r="Q5" s="567"/>
      <c r="R5" s="139" t="e">
        <f>SUM(R6+R146)</f>
        <v>#REF!</v>
      </c>
    </row>
    <row r="6" spans="1:18" s="166" customFormat="1" ht="19.5" customHeight="1">
      <c r="A6" s="509" t="s">
        <v>649</v>
      </c>
      <c r="B6" s="191"/>
      <c r="C6" s="191"/>
      <c r="D6" s="191"/>
      <c r="E6" s="191"/>
      <c r="F6" s="191"/>
      <c r="G6" s="510"/>
      <c r="H6" s="511"/>
      <c r="I6" s="511"/>
      <c r="J6" s="511"/>
      <c r="K6" s="511"/>
      <c r="L6" s="1203"/>
      <c r="M6" s="512"/>
      <c r="N6" s="512"/>
      <c r="O6" s="512"/>
      <c r="P6" s="139">
        <f>SUM(P7,P108,P118,P122,P146,P135)</f>
        <v>37144580</v>
      </c>
      <c r="Q6" s="511"/>
      <c r="R6" s="139" t="e">
        <f>SUM(R7,R108,R118,R122)</f>
        <v>#REF!</v>
      </c>
    </row>
    <row r="7" spans="1:18" s="166" customFormat="1" ht="19.5" customHeight="1">
      <c r="A7" s="163" t="s">
        <v>352</v>
      </c>
      <c r="B7" s="164"/>
      <c r="C7" s="164"/>
      <c r="D7" s="164"/>
      <c r="E7" s="164"/>
      <c r="F7" s="164"/>
      <c r="G7" s="165"/>
      <c r="H7" s="158"/>
      <c r="I7" s="158"/>
      <c r="J7" s="158"/>
      <c r="K7" s="158"/>
      <c r="L7" s="1204"/>
      <c r="M7" s="246"/>
      <c r="N7" s="246"/>
      <c r="O7" s="246"/>
      <c r="P7" s="192">
        <f>SUM(P8)</f>
        <v>34071780</v>
      </c>
      <c r="Q7" s="158"/>
      <c r="R7" s="192" t="e">
        <f>SUM(R8)</f>
        <v>#REF!</v>
      </c>
    </row>
    <row r="8" spans="1:18" s="166" customFormat="1" ht="19.5" customHeight="1">
      <c r="A8" s="163" t="s">
        <v>353</v>
      </c>
      <c r="B8" s="164"/>
      <c r="C8" s="164"/>
      <c r="D8" s="164"/>
      <c r="E8" s="164"/>
      <c r="F8" s="164"/>
      <c r="G8" s="165"/>
      <c r="H8" s="158"/>
      <c r="I8" s="158"/>
      <c r="J8" s="158"/>
      <c r="K8" s="158"/>
      <c r="L8" s="1204"/>
      <c r="M8" s="246"/>
      <c r="N8" s="246"/>
      <c r="O8" s="246"/>
      <c r="P8" s="192">
        <f>SUM(P9,P18,P21,P42,P52,P70,P87,P95,P98,P102)</f>
        <v>34071780</v>
      </c>
      <c r="Q8" s="158"/>
      <c r="R8" s="192" t="e">
        <f>SUM(R9,R18,R21,R42,R52,R70,R87,R95,R98)</f>
        <v>#REF!</v>
      </c>
    </row>
    <row r="9" spans="1:18" s="166" customFormat="1" ht="19.5" customHeight="1">
      <c r="A9" s="513" t="s">
        <v>653</v>
      </c>
      <c r="B9" s="514"/>
      <c r="C9" s="514"/>
      <c r="D9" s="514"/>
      <c r="E9" s="514"/>
      <c r="F9" s="514"/>
      <c r="G9" s="193"/>
      <c r="H9" s="516"/>
      <c r="I9" s="516"/>
      <c r="J9" s="516"/>
      <c r="K9" s="516"/>
      <c r="L9" s="515" t="s">
        <v>983</v>
      </c>
      <c r="M9" s="158"/>
      <c r="N9" s="159"/>
      <c r="O9" s="253" t="s">
        <v>984</v>
      </c>
      <c r="P9" s="151">
        <f>SUM(P10)</f>
        <v>29689630</v>
      </c>
      <c r="Q9" s="516"/>
      <c r="R9" s="151">
        <f>SUM(R10)</f>
        <v>36057440</v>
      </c>
    </row>
    <row r="10" spans="1:18" s="7" customFormat="1" ht="19.5" customHeight="1">
      <c r="A10" s="95"/>
      <c r="B10" s="83" t="s">
        <v>514</v>
      </c>
      <c r="C10" s="83"/>
      <c r="D10" s="83"/>
      <c r="E10" s="83"/>
      <c r="F10" s="83"/>
      <c r="G10" s="84"/>
      <c r="H10" s="116"/>
      <c r="I10" s="116"/>
      <c r="J10" s="116"/>
      <c r="K10" s="116"/>
      <c r="L10" s="517"/>
      <c r="M10" s="116"/>
      <c r="N10" s="161"/>
      <c r="O10" s="518"/>
      <c r="P10" s="162">
        <f>SUM(P11:P16)</f>
        <v>29689630</v>
      </c>
      <c r="Q10" s="116"/>
      <c r="R10" s="222">
        <f>SUM(R11:R16)</f>
        <v>36057440</v>
      </c>
    </row>
    <row r="11" spans="1:18" s="329" customFormat="1" ht="19.5" customHeight="1" hidden="1">
      <c r="A11" s="335"/>
      <c r="B11" s="325" t="s">
        <v>18</v>
      </c>
      <c r="C11" s="325"/>
      <c r="D11" s="325"/>
      <c r="E11" s="325"/>
      <c r="F11" s="325"/>
      <c r="G11" s="373"/>
      <c r="H11" s="317" t="s">
        <v>205</v>
      </c>
      <c r="I11" s="317"/>
      <c r="J11" s="317"/>
      <c r="K11" s="317"/>
      <c r="L11" s="325"/>
      <c r="M11" s="328"/>
      <c r="N11" s="325"/>
      <c r="O11" s="328"/>
      <c r="P11" s="319">
        <v>29279430</v>
      </c>
      <c r="Q11" s="328"/>
      <c r="R11" s="319">
        <v>35301840</v>
      </c>
    </row>
    <row r="12" spans="1:18" s="329" customFormat="1" ht="19.5" customHeight="1" hidden="1">
      <c r="A12" s="335"/>
      <c r="B12" s="325" t="s">
        <v>254</v>
      </c>
      <c r="C12" s="325"/>
      <c r="D12" s="325"/>
      <c r="E12" s="325"/>
      <c r="F12" s="325"/>
      <c r="G12" s="373"/>
      <c r="H12" s="317"/>
      <c r="I12" s="317"/>
      <c r="J12" s="317"/>
      <c r="K12" s="317"/>
      <c r="L12" s="325"/>
      <c r="M12" s="328"/>
      <c r="N12" s="325"/>
      <c r="O12" s="328"/>
      <c r="P12" s="319">
        <v>295200</v>
      </c>
      <c r="Q12" s="328"/>
      <c r="R12" s="319">
        <v>494400</v>
      </c>
    </row>
    <row r="13" spans="1:18" s="329" customFormat="1" ht="19.5" customHeight="1" hidden="1">
      <c r="A13" s="335"/>
      <c r="B13" s="325" t="s">
        <v>941</v>
      </c>
      <c r="C13" s="325"/>
      <c r="D13" s="325"/>
      <c r="E13" s="325"/>
      <c r="F13" s="325"/>
      <c r="G13" s="373"/>
      <c r="H13" s="317"/>
      <c r="I13" s="317"/>
      <c r="J13" s="317"/>
      <c r="K13" s="317"/>
      <c r="L13" s="325"/>
      <c r="M13" s="328"/>
      <c r="N13" s="325"/>
      <c r="O13" s="328"/>
      <c r="P13" s="319"/>
      <c r="Q13" s="328"/>
      <c r="R13" s="319">
        <v>81200</v>
      </c>
    </row>
    <row r="14" spans="1:18" s="329" customFormat="1" ht="19.5" customHeight="1" hidden="1">
      <c r="A14" s="335"/>
      <c r="B14" s="325" t="s">
        <v>19</v>
      </c>
      <c r="C14" s="325"/>
      <c r="D14" s="325"/>
      <c r="E14" s="325"/>
      <c r="F14" s="325"/>
      <c r="G14" s="373"/>
      <c r="H14" s="317" t="s">
        <v>205</v>
      </c>
      <c r="I14" s="317"/>
      <c r="J14" s="317"/>
      <c r="K14" s="317"/>
      <c r="L14" s="325"/>
      <c r="M14" s="328"/>
      <c r="N14" s="325"/>
      <c r="O14" s="328"/>
      <c r="P14" s="319">
        <v>20000</v>
      </c>
      <c r="Q14" s="328"/>
      <c r="R14" s="319">
        <v>30000</v>
      </c>
    </row>
    <row r="15" spans="1:18" s="329" customFormat="1" ht="19.5" customHeight="1" hidden="1">
      <c r="A15" s="335"/>
      <c r="B15" s="325" t="s">
        <v>560</v>
      </c>
      <c r="C15" s="325"/>
      <c r="D15" s="325"/>
      <c r="E15" s="325"/>
      <c r="F15" s="325"/>
      <c r="G15" s="373"/>
      <c r="H15" s="317" t="s">
        <v>205</v>
      </c>
      <c r="I15" s="317"/>
      <c r="J15" s="317"/>
      <c r="K15" s="317"/>
      <c r="L15" s="325"/>
      <c r="M15" s="328"/>
      <c r="N15" s="325"/>
      <c r="O15" s="328"/>
      <c r="P15" s="319">
        <v>15000</v>
      </c>
      <c r="Q15" s="328"/>
      <c r="R15" s="319">
        <v>20000</v>
      </c>
    </row>
    <row r="16" spans="1:18" s="7" customFormat="1" ht="19.5" customHeight="1">
      <c r="A16" s="95"/>
      <c r="B16" s="83" t="s">
        <v>359</v>
      </c>
      <c r="C16" s="83"/>
      <c r="D16" s="83"/>
      <c r="E16" s="83"/>
      <c r="F16" s="83"/>
      <c r="G16" s="84"/>
      <c r="H16" s="96" t="s">
        <v>205</v>
      </c>
      <c r="I16" s="96"/>
      <c r="J16" s="96"/>
      <c r="K16" s="96"/>
      <c r="L16" s="83"/>
      <c r="M16" s="116"/>
      <c r="N16" s="83"/>
      <c r="O16" s="116"/>
      <c r="P16" s="162">
        <v>80000</v>
      </c>
      <c r="Q16" s="116"/>
      <c r="R16" s="162">
        <v>130000</v>
      </c>
    </row>
    <row r="17" spans="1:18" s="7" customFormat="1" ht="14.25" customHeight="1">
      <c r="A17" s="95"/>
      <c r="B17" s="83"/>
      <c r="C17" s="83"/>
      <c r="D17" s="83"/>
      <c r="E17" s="83"/>
      <c r="F17" s="83"/>
      <c r="G17" s="84"/>
      <c r="H17" s="96"/>
      <c r="I17" s="96"/>
      <c r="J17" s="96"/>
      <c r="K17" s="96"/>
      <c r="L17" s="83"/>
      <c r="M17" s="116"/>
      <c r="N17" s="83"/>
      <c r="O17" s="116"/>
      <c r="P17" s="162"/>
      <c r="Q17" s="116"/>
      <c r="R17" s="162"/>
    </row>
    <row r="18" spans="1:18" s="7" customFormat="1" ht="19.5" customHeight="1">
      <c r="A18" s="163" t="s">
        <v>942</v>
      </c>
      <c r="B18" s="83"/>
      <c r="C18" s="83"/>
      <c r="D18" s="83"/>
      <c r="E18" s="83"/>
      <c r="F18" s="83"/>
      <c r="G18" s="84"/>
      <c r="H18" s="157" t="s">
        <v>1340</v>
      </c>
      <c r="I18" s="157"/>
      <c r="J18" s="157"/>
      <c r="K18" s="157"/>
      <c r="L18" s="515" t="s">
        <v>983</v>
      </c>
      <c r="M18" s="158"/>
      <c r="N18" s="159"/>
      <c r="O18" s="253" t="s">
        <v>984</v>
      </c>
      <c r="P18" s="160">
        <v>1096200</v>
      </c>
      <c r="Q18" s="116"/>
      <c r="R18" s="160">
        <v>1315440</v>
      </c>
    </row>
    <row r="19" spans="1:18" s="7" customFormat="1" ht="19.5" customHeight="1">
      <c r="A19" s="163"/>
      <c r="B19" s="83" t="s">
        <v>946</v>
      </c>
      <c r="C19" s="83"/>
      <c r="D19" s="83"/>
      <c r="E19" s="83"/>
      <c r="F19" s="83"/>
      <c r="G19" s="84"/>
      <c r="H19" s="96"/>
      <c r="I19" s="96"/>
      <c r="J19" s="96"/>
      <c r="K19" s="96"/>
      <c r="L19" s="83"/>
      <c r="M19" s="116"/>
      <c r="N19" s="83"/>
      <c r="O19" s="116"/>
      <c r="P19" s="162"/>
      <c r="Q19" s="116"/>
      <c r="R19" s="162"/>
    </row>
    <row r="20" spans="1:18" s="7" customFormat="1" ht="13.5" customHeight="1">
      <c r="A20" s="163"/>
      <c r="B20" s="83"/>
      <c r="C20" s="83"/>
      <c r="D20" s="83"/>
      <c r="E20" s="83"/>
      <c r="F20" s="83"/>
      <c r="G20" s="84"/>
      <c r="H20" s="96"/>
      <c r="I20" s="96"/>
      <c r="J20" s="96"/>
      <c r="K20" s="96"/>
      <c r="L20" s="83"/>
      <c r="M20" s="116"/>
      <c r="N20" s="83"/>
      <c r="O20" s="116"/>
      <c r="P20" s="162"/>
      <c r="Q20" s="116"/>
      <c r="R20" s="162"/>
    </row>
    <row r="21" spans="1:18" s="166" customFormat="1" ht="19.5" customHeight="1">
      <c r="A21" s="163" t="s">
        <v>654</v>
      </c>
      <c r="B21" s="164"/>
      <c r="C21" s="164"/>
      <c r="D21" s="164"/>
      <c r="E21" s="164"/>
      <c r="F21" s="164"/>
      <c r="G21" s="165"/>
      <c r="H21" s="157" t="s">
        <v>1334</v>
      </c>
      <c r="I21" s="157"/>
      <c r="J21" s="157"/>
      <c r="K21" s="157"/>
      <c r="L21" s="515" t="s">
        <v>983</v>
      </c>
      <c r="M21" s="158"/>
      <c r="N21" s="159"/>
      <c r="O21" s="253" t="s">
        <v>984</v>
      </c>
      <c r="P21" s="160">
        <f>SUM(P22,P27,P31,P35,P37)</f>
        <v>292500</v>
      </c>
      <c r="Q21" s="116"/>
      <c r="R21" s="160" t="e">
        <f>SUM(R22,R27,R31,R37,#REF!,#REF!)</f>
        <v>#REF!</v>
      </c>
    </row>
    <row r="22" spans="1:18" s="288" customFormat="1" ht="19.5" customHeight="1">
      <c r="A22" s="363"/>
      <c r="B22" s="300" t="s">
        <v>562</v>
      </c>
      <c r="C22" s="300"/>
      <c r="D22" s="300"/>
      <c r="E22" s="300"/>
      <c r="F22" s="300"/>
      <c r="G22" s="300"/>
      <c r="H22" s="367" t="s">
        <v>1224</v>
      </c>
      <c r="I22" s="367"/>
      <c r="J22" s="367"/>
      <c r="K22" s="367"/>
      <c r="L22" s="364"/>
      <c r="M22" s="302"/>
      <c r="N22" s="365"/>
      <c r="O22" s="302"/>
      <c r="P22" s="368">
        <f>SUM(P23:P26)</f>
        <v>61200</v>
      </c>
      <c r="Q22" s="301"/>
      <c r="R22" s="368">
        <f>SUM(R23:R24)</f>
        <v>26000</v>
      </c>
    </row>
    <row r="23" spans="1:20" s="166" customFormat="1" ht="19.5" customHeight="1">
      <c r="A23" s="95"/>
      <c r="B23" s="164"/>
      <c r="C23" s="83" t="s">
        <v>986</v>
      </c>
      <c r="D23" s="83"/>
      <c r="E23" s="164"/>
      <c r="F23" s="83"/>
      <c r="G23" s="83"/>
      <c r="H23" s="96"/>
      <c r="I23" s="96"/>
      <c r="J23" s="96"/>
      <c r="K23" s="96"/>
      <c r="L23" s="177"/>
      <c r="M23" s="178" t="s">
        <v>988</v>
      </c>
      <c r="N23" s="181"/>
      <c r="O23" s="174"/>
      <c r="P23" s="162">
        <v>28700</v>
      </c>
      <c r="Q23" s="116" t="s">
        <v>843</v>
      </c>
      <c r="R23" s="162">
        <v>20000</v>
      </c>
      <c r="T23" s="519"/>
    </row>
    <row r="24" spans="1:18" s="166" customFormat="1" ht="19.5" customHeight="1">
      <c r="A24" s="95"/>
      <c r="B24" s="164"/>
      <c r="C24" s="83" t="s">
        <v>987</v>
      </c>
      <c r="D24" s="83"/>
      <c r="E24" s="164"/>
      <c r="F24" s="83"/>
      <c r="G24" s="83"/>
      <c r="H24" s="96"/>
      <c r="I24" s="96"/>
      <c r="J24" s="96"/>
      <c r="K24" s="96"/>
      <c r="L24" s="177"/>
      <c r="M24" s="178"/>
      <c r="N24" s="177" t="s">
        <v>989</v>
      </c>
      <c r="O24" s="174"/>
      <c r="P24" s="162">
        <v>7000</v>
      </c>
      <c r="Q24" s="116" t="s">
        <v>990</v>
      </c>
      <c r="R24" s="162">
        <v>6000</v>
      </c>
    </row>
    <row r="25" spans="1:18" s="166" customFormat="1" ht="19.5" customHeight="1">
      <c r="A25" s="95"/>
      <c r="B25" s="164"/>
      <c r="C25" s="83" t="s">
        <v>1226</v>
      </c>
      <c r="D25" s="83"/>
      <c r="E25" s="164"/>
      <c r="F25" s="83"/>
      <c r="G25" s="83"/>
      <c r="H25" s="96"/>
      <c r="I25" s="96"/>
      <c r="J25" s="96"/>
      <c r="K25" s="96"/>
      <c r="L25" s="177"/>
      <c r="M25" s="178">
        <v>21916</v>
      </c>
      <c r="N25" s="177">
        <v>22037</v>
      </c>
      <c r="O25" s="174"/>
      <c r="P25" s="162">
        <v>20500</v>
      </c>
      <c r="Q25" s="116" t="s">
        <v>1227</v>
      </c>
      <c r="R25" s="162"/>
    </row>
    <row r="26" spans="1:18" s="166" customFormat="1" ht="19.5" customHeight="1">
      <c r="A26" s="95"/>
      <c r="B26" s="164"/>
      <c r="C26" s="83" t="s">
        <v>1228</v>
      </c>
      <c r="D26" s="83"/>
      <c r="E26" s="164"/>
      <c r="F26" s="83"/>
      <c r="G26" s="83"/>
      <c r="H26" s="96"/>
      <c r="I26" s="96"/>
      <c r="J26" s="96"/>
      <c r="K26" s="96"/>
      <c r="L26" s="177"/>
      <c r="M26" s="178" t="s">
        <v>1229</v>
      </c>
      <c r="N26" s="177"/>
      <c r="O26" s="174"/>
      <c r="P26" s="162">
        <v>5000</v>
      </c>
      <c r="Q26" s="116" t="s">
        <v>990</v>
      </c>
      <c r="R26" s="162"/>
    </row>
    <row r="27" spans="1:18" s="288" customFormat="1" ht="19.5" customHeight="1">
      <c r="A27" s="363"/>
      <c r="B27" s="300" t="s">
        <v>561</v>
      </c>
      <c r="C27" s="300"/>
      <c r="D27" s="300"/>
      <c r="E27" s="300"/>
      <c r="F27" s="300"/>
      <c r="G27" s="300"/>
      <c r="H27" s="367" t="s">
        <v>611</v>
      </c>
      <c r="I27" s="367"/>
      <c r="J27" s="367"/>
      <c r="K27" s="367"/>
      <c r="L27" s="364"/>
      <c r="M27" s="302"/>
      <c r="N27" s="365"/>
      <c r="O27" s="302"/>
      <c r="P27" s="368">
        <f>SUM(P28:P30)</f>
        <v>70500</v>
      </c>
      <c r="Q27" s="301"/>
      <c r="R27" s="368">
        <f>SUM(R28:R28)</f>
        <v>25000</v>
      </c>
    </row>
    <row r="28" spans="1:18" s="166" customFormat="1" ht="19.5" customHeight="1">
      <c r="A28" s="95"/>
      <c r="B28" s="164"/>
      <c r="C28" s="83" t="s">
        <v>1230</v>
      </c>
      <c r="D28" s="83"/>
      <c r="E28" s="164"/>
      <c r="F28" s="83"/>
      <c r="G28" s="83"/>
      <c r="H28" s="96"/>
      <c r="I28" s="96"/>
      <c r="J28" s="96"/>
      <c r="K28" s="96"/>
      <c r="L28" s="177"/>
      <c r="M28" s="174" t="s">
        <v>988</v>
      </c>
      <c r="N28" s="181"/>
      <c r="O28" s="178" t="s">
        <v>992</v>
      </c>
      <c r="P28" s="162">
        <v>25000</v>
      </c>
      <c r="Q28" s="116" t="s">
        <v>1231</v>
      </c>
      <c r="R28" s="162">
        <v>25000</v>
      </c>
    </row>
    <row r="29" spans="1:18" s="166" customFormat="1" ht="19.5" customHeight="1">
      <c r="A29" s="95"/>
      <c r="B29" s="164"/>
      <c r="C29" s="83" t="s">
        <v>991</v>
      </c>
      <c r="D29" s="83"/>
      <c r="E29" s="164"/>
      <c r="F29" s="83"/>
      <c r="G29" s="83"/>
      <c r="H29" s="96"/>
      <c r="I29" s="96"/>
      <c r="J29" s="96"/>
      <c r="K29" s="96"/>
      <c r="L29" s="177"/>
      <c r="M29" s="174" t="s">
        <v>988</v>
      </c>
      <c r="N29" s="181"/>
      <c r="O29" s="178" t="s">
        <v>992</v>
      </c>
      <c r="P29" s="162">
        <v>20000</v>
      </c>
      <c r="Q29" s="116" t="s">
        <v>842</v>
      </c>
      <c r="R29" s="162">
        <v>12000</v>
      </c>
    </row>
    <row r="30" spans="1:18" s="166" customFormat="1" ht="19.5" customHeight="1">
      <c r="A30" s="95"/>
      <c r="B30" s="164"/>
      <c r="C30" s="83" t="s">
        <v>1232</v>
      </c>
      <c r="D30" s="83"/>
      <c r="E30" s="164"/>
      <c r="F30" s="83"/>
      <c r="G30" s="83"/>
      <c r="H30" s="96"/>
      <c r="I30" s="96"/>
      <c r="J30" s="96"/>
      <c r="K30" s="96"/>
      <c r="L30" s="177"/>
      <c r="M30" s="174" t="s">
        <v>988</v>
      </c>
      <c r="N30" s="181"/>
      <c r="O30" s="178" t="s">
        <v>992</v>
      </c>
      <c r="P30" s="162">
        <v>25500</v>
      </c>
      <c r="Q30" s="116" t="s">
        <v>1233</v>
      </c>
      <c r="R30" s="162"/>
    </row>
    <row r="31" spans="1:18" s="288" customFormat="1" ht="19.5" customHeight="1">
      <c r="A31" s="363"/>
      <c r="B31" s="300" t="s">
        <v>642</v>
      </c>
      <c r="C31" s="300"/>
      <c r="D31" s="300"/>
      <c r="E31" s="300"/>
      <c r="F31" s="300"/>
      <c r="G31" s="300"/>
      <c r="H31" s="367" t="s">
        <v>611</v>
      </c>
      <c r="I31" s="367"/>
      <c r="J31" s="367"/>
      <c r="K31" s="367"/>
      <c r="L31" s="364"/>
      <c r="M31" s="302"/>
      <c r="N31" s="365"/>
      <c r="O31" s="302"/>
      <c r="P31" s="368">
        <f>SUM(P32:P34)</f>
        <v>69000</v>
      </c>
      <c r="Q31" s="301"/>
      <c r="R31" s="368">
        <f>SUM(R32:R33)</f>
        <v>31200</v>
      </c>
    </row>
    <row r="32" spans="1:18" s="166" customFormat="1" ht="19.5" customHeight="1">
      <c r="A32" s="95"/>
      <c r="B32" s="300"/>
      <c r="C32" s="83" t="s">
        <v>993</v>
      </c>
      <c r="D32" s="164"/>
      <c r="E32" s="83"/>
      <c r="F32" s="83"/>
      <c r="G32" s="84"/>
      <c r="H32" s="157"/>
      <c r="I32" s="157"/>
      <c r="J32" s="157"/>
      <c r="K32" s="157"/>
      <c r="L32" s="251"/>
      <c r="M32" s="178"/>
      <c r="N32" s="181"/>
      <c r="O32" s="178">
        <v>22129</v>
      </c>
      <c r="P32" s="162">
        <v>22000</v>
      </c>
      <c r="Q32" s="116" t="s">
        <v>923</v>
      </c>
      <c r="R32" s="162">
        <v>14600</v>
      </c>
    </row>
    <row r="33" spans="1:18" s="166" customFormat="1" ht="19.5" customHeight="1">
      <c r="A33" s="95"/>
      <c r="B33" s="300"/>
      <c r="C33" s="83" t="s">
        <v>994</v>
      </c>
      <c r="D33" s="164"/>
      <c r="E33" s="83"/>
      <c r="F33" s="83"/>
      <c r="G33" s="83"/>
      <c r="H33" s="157"/>
      <c r="I33" s="157"/>
      <c r="J33" s="157"/>
      <c r="K33" s="157"/>
      <c r="L33" s="177"/>
      <c r="M33" s="178"/>
      <c r="N33" s="177"/>
      <c r="O33" s="178">
        <v>22129</v>
      </c>
      <c r="P33" s="162">
        <v>24000</v>
      </c>
      <c r="Q33" s="116" t="s">
        <v>924</v>
      </c>
      <c r="R33" s="162">
        <v>16600</v>
      </c>
    </row>
    <row r="34" spans="1:18" s="166" customFormat="1" ht="19.5" customHeight="1">
      <c r="A34" s="95"/>
      <c r="B34" s="300"/>
      <c r="C34" s="83" t="s">
        <v>1234</v>
      </c>
      <c r="D34" s="164"/>
      <c r="E34" s="83"/>
      <c r="F34" s="83"/>
      <c r="G34" s="83"/>
      <c r="H34" s="157"/>
      <c r="I34" s="157"/>
      <c r="J34" s="157"/>
      <c r="K34" s="157"/>
      <c r="L34" s="177"/>
      <c r="M34" s="178"/>
      <c r="N34" s="177"/>
      <c r="O34" s="178">
        <v>22129</v>
      </c>
      <c r="P34" s="162">
        <v>23000</v>
      </c>
      <c r="Q34" s="116" t="s">
        <v>923</v>
      </c>
      <c r="R34" s="162"/>
    </row>
    <row r="35" spans="1:18" s="166" customFormat="1" ht="19.5" customHeight="1">
      <c r="A35" s="95"/>
      <c r="B35" s="300" t="s">
        <v>925</v>
      </c>
      <c r="C35" s="83"/>
      <c r="D35" s="164"/>
      <c r="E35" s="83"/>
      <c r="F35" s="83"/>
      <c r="G35" s="83"/>
      <c r="H35" s="367" t="s">
        <v>372</v>
      </c>
      <c r="I35" s="367"/>
      <c r="J35" s="367"/>
      <c r="K35" s="367"/>
      <c r="L35" s="177"/>
      <c r="M35" s="178"/>
      <c r="N35" s="177"/>
      <c r="O35" s="174"/>
      <c r="P35" s="368">
        <f>SUM(P36)</f>
        <v>33500</v>
      </c>
      <c r="Q35" s="116"/>
      <c r="R35" s="162"/>
    </row>
    <row r="36" spans="1:18" s="166" customFormat="1" ht="19.5" customHeight="1">
      <c r="A36" s="95"/>
      <c r="B36" s="300"/>
      <c r="C36" s="83" t="s">
        <v>1235</v>
      </c>
      <c r="D36" s="164"/>
      <c r="E36" s="83"/>
      <c r="F36" s="83"/>
      <c r="G36" s="83"/>
      <c r="H36" s="157"/>
      <c r="I36" s="157"/>
      <c r="J36" s="157"/>
      <c r="K36" s="157"/>
      <c r="L36" s="177">
        <v>21855</v>
      </c>
      <c r="M36" s="178">
        <v>21976</v>
      </c>
      <c r="N36" s="177"/>
      <c r="O36" s="174"/>
      <c r="P36" s="162">
        <v>33500</v>
      </c>
      <c r="Q36" s="116" t="s">
        <v>1236</v>
      </c>
      <c r="R36" s="162"/>
    </row>
    <row r="37" spans="1:18" s="166" customFormat="1" ht="19.5" customHeight="1">
      <c r="A37" s="95"/>
      <c r="B37" s="300" t="s">
        <v>445</v>
      </c>
      <c r="C37" s="83"/>
      <c r="D37" s="164"/>
      <c r="E37" s="83"/>
      <c r="F37" s="83"/>
      <c r="G37" s="83"/>
      <c r="H37" s="367" t="s">
        <v>611</v>
      </c>
      <c r="I37" s="367"/>
      <c r="J37" s="367"/>
      <c r="K37" s="367"/>
      <c r="L37" s="364"/>
      <c r="M37" s="366"/>
      <c r="N37" s="365"/>
      <c r="O37" s="302"/>
      <c r="P37" s="368">
        <f>SUM(P38:P40)</f>
        <v>58300</v>
      </c>
      <c r="Q37" s="301"/>
      <c r="R37" s="368">
        <f>SUM(R38)</f>
        <v>6000</v>
      </c>
    </row>
    <row r="38" spans="1:18" s="166" customFormat="1" ht="19.5" customHeight="1">
      <c r="A38" s="95"/>
      <c r="B38" s="300"/>
      <c r="C38" s="83" t="s">
        <v>995</v>
      </c>
      <c r="D38" s="164"/>
      <c r="E38" s="83"/>
      <c r="F38" s="83"/>
      <c r="G38" s="83"/>
      <c r="H38" s="367"/>
      <c r="I38" s="367"/>
      <c r="J38" s="367"/>
      <c r="K38" s="367"/>
      <c r="L38" s="364"/>
      <c r="M38" s="366"/>
      <c r="N38" s="177" t="s">
        <v>1237</v>
      </c>
      <c r="O38" s="302"/>
      <c r="P38" s="162">
        <v>10000</v>
      </c>
      <c r="Q38" s="116" t="s">
        <v>1238</v>
      </c>
      <c r="R38" s="162">
        <v>6000</v>
      </c>
    </row>
    <row r="39" spans="1:18" s="166" customFormat="1" ht="19.5" customHeight="1">
      <c r="A39" s="95"/>
      <c r="B39" s="300"/>
      <c r="C39" s="83" t="s">
        <v>996</v>
      </c>
      <c r="D39" s="164"/>
      <c r="E39" s="83"/>
      <c r="F39" s="83"/>
      <c r="G39" s="83"/>
      <c r="H39" s="367"/>
      <c r="I39" s="367"/>
      <c r="J39" s="367"/>
      <c r="K39" s="367"/>
      <c r="L39" s="161">
        <v>21824</v>
      </c>
      <c r="M39" s="520"/>
      <c r="N39" s="161"/>
      <c r="O39" s="175">
        <v>22129</v>
      </c>
      <c r="P39" s="162">
        <v>24300</v>
      </c>
      <c r="Q39" s="116" t="s">
        <v>997</v>
      </c>
      <c r="R39" s="162">
        <v>24300</v>
      </c>
    </row>
    <row r="40" spans="1:18" s="166" customFormat="1" ht="19.5" customHeight="1">
      <c r="A40" s="95"/>
      <c r="B40" s="300"/>
      <c r="C40" s="83" t="s">
        <v>1239</v>
      </c>
      <c r="D40" s="164"/>
      <c r="E40" s="83"/>
      <c r="F40" s="83"/>
      <c r="G40" s="83"/>
      <c r="H40" s="367"/>
      <c r="I40" s="367"/>
      <c r="J40" s="367"/>
      <c r="K40" s="367"/>
      <c r="L40" s="161">
        <v>21824</v>
      </c>
      <c r="M40" s="520"/>
      <c r="N40" s="161"/>
      <c r="O40" s="175">
        <v>22129</v>
      </c>
      <c r="P40" s="162">
        <v>24000</v>
      </c>
      <c r="Q40" s="116" t="s">
        <v>1240</v>
      </c>
      <c r="R40" s="162"/>
    </row>
    <row r="41" spans="1:18" s="166" customFormat="1" ht="15" customHeight="1">
      <c r="A41" s="95"/>
      <c r="B41" s="164"/>
      <c r="C41" s="83"/>
      <c r="D41" s="83"/>
      <c r="E41" s="164"/>
      <c r="F41" s="83"/>
      <c r="G41" s="83"/>
      <c r="H41" s="96"/>
      <c r="I41" s="96"/>
      <c r="J41" s="96"/>
      <c r="K41" s="96"/>
      <c r="L41" s="177"/>
      <c r="M41" s="178"/>
      <c r="N41" s="287"/>
      <c r="O41" s="174"/>
      <c r="P41" s="162"/>
      <c r="Q41" s="116"/>
      <c r="R41" s="162"/>
    </row>
    <row r="42" spans="1:18" s="7" customFormat="1" ht="19.5" customHeight="1">
      <c r="A42" s="163" t="s">
        <v>655</v>
      </c>
      <c r="B42" s="164"/>
      <c r="C42" s="164"/>
      <c r="D42" s="83"/>
      <c r="E42" s="83"/>
      <c r="F42" s="83"/>
      <c r="G42" s="84"/>
      <c r="H42" s="157" t="s">
        <v>949</v>
      </c>
      <c r="I42" s="157"/>
      <c r="J42" s="157"/>
      <c r="K42" s="157"/>
      <c r="L42" s="515" t="s">
        <v>983</v>
      </c>
      <c r="M42" s="158"/>
      <c r="N42" s="159"/>
      <c r="O42" s="253" t="s">
        <v>984</v>
      </c>
      <c r="P42" s="160">
        <f>SUM(P43,P46,P48)</f>
        <v>80000</v>
      </c>
      <c r="Q42" s="116"/>
      <c r="R42" s="160">
        <f>SUM(R43,R48,R46)</f>
        <v>90220</v>
      </c>
    </row>
    <row r="43" spans="1:18" s="288" customFormat="1" ht="19.5" customHeight="1">
      <c r="A43" s="363"/>
      <c r="B43" s="300" t="s">
        <v>929</v>
      </c>
      <c r="C43" s="300"/>
      <c r="D43" s="521"/>
      <c r="E43" s="300"/>
      <c r="F43" s="300"/>
      <c r="G43" s="300"/>
      <c r="H43" s="367" t="s">
        <v>614</v>
      </c>
      <c r="I43" s="367"/>
      <c r="J43" s="367"/>
      <c r="K43" s="367"/>
      <c r="L43" s="522"/>
      <c r="M43" s="301"/>
      <c r="N43" s="372"/>
      <c r="O43" s="523"/>
      <c r="P43" s="368">
        <f>SUM(P44:P45)</f>
        <v>29000</v>
      </c>
      <c r="Q43" s="301"/>
      <c r="R43" s="368">
        <f>SUM(R44:R45)</f>
        <v>24720</v>
      </c>
    </row>
    <row r="44" spans="1:19" s="7" customFormat="1" ht="19.5" customHeight="1">
      <c r="A44" s="95"/>
      <c r="B44" s="164"/>
      <c r="C44" s="83" t="s">
        <v>1001</v>
      </c>
      <c r="D44" s="164"/>
      <c r="E44" s="83"/>
      <c r="F44" s="83"/>
      <c r="G44" s="83"/>
      <c r="H44" s="199"/>
      <c r="I44" s="199"/>
      <c r="J44" s="199"/>
      <c r="K44" s="199"/>
      <c r="L44" s="177" t="s">
        <v>1004</v>
      </c>
      <c r="M44" s="174"/>
      <c r="N44" s="181"/>
      <c r="O44" s="178" t="s">
        <v>839</v>
      </c>
      <c r="P44" s="162">
        <v>12000</v>
      </c>
      <c r="Q44" s="116" t="s">
        <v>838</v>
      </c>
      <c r="R44" s="162">
        <v>12400</v>
      </c>
      <c r="S44" s="377"/>
    </row>
    <row r="45" spans="1:18" s="525" customFormat="1" ht="19.5" customHeight="1">
      <c r="A45" s="524"/>
      <c r="B45" s="164"/>
      <c r="C45" s="83" t="s">
        <v>1002</v>
      </c>
      <c r="D45" s="164"/>
      <c r="E45" s="83"/>
      <c r="F45" s="198"/>
      <c r="G45" s="198"/>
      <c r="H45" s="199"/>
      <c r="I45" s="199"/>
      <c r="J45" s="199"/>
      <c r="K45" s="199"/>
      <c r="L45" s="1205"/>
      <c r="M45" s="250"/>
      <c r="N45" s="251"/>
      <c r="O45" s="250"/>
      <c r="P45" s="162">
        <v>17000</v>
      </c>
      <c r="Q45" s="116" t="s">
        <v>838</v>
      </c>
      <c r="R45" s="162">
        <v>12320</v>
      </c>
    </row>
    <row r="46" spans="1:19" s="532" customFormat="1" ht="19.5" customHeight="1">
      <c r="A46" s="526"/>
      <c r="B46" s="300" t="s">
        <v>562</v>
      </c>
      <c r="C46" s="527"/>
      <c r="D46" s="527"/>
      <c r="E46" s="527"/>
      <c r="F46" s="527"/>
      <c r="G46" s="527"/>
      <c r="H46" s="367" t="s">
        <v>372</v>
      </c>
      <c r="I46" s="367"/>
      <c r="J46" s="367"/>
      <c r="K46" s="367"/>
      <c r="L46" s="528"/>
      <c r="M46" s="529"/>
      <c r="N46" s="530"/>
      <c r="O46" s="529"/>
      <c r="P46" s="368">
        <f>SUM(P47)</f>
        <v>20000</v>
      </c>
      <c r="Q46" s="301"/>
      <c r="R46" s="368">
        <f>SUM(R47)</f>
        <v>17200</v>
      </c>
      <c r="S46" s="531"/>
    </row>
    <row r="47" spans="1:18" s="525" customFormat="1" ht="19.5" customHeight="1">
      <c r="A47" s="524"/>
      <c r="B47" s="164"/>
      <c r="C47" s="703" t="s">
        <v>1003</v>
      </c>
      <c r="D47" s="703"/>
      <c r="E47" s="703"/>
      <c r="F47" s="703"/>
      <c r="G47" s="704"/>
      <c r="H47" s="199"/>
      <c r="I47" s="199"/>
      <c r="J47" s="199"/>
      <c r="K47" s="199"/>
      <c r="L47" s="251"/>
      <c r="M47" s="250" t="s">
        <v>1005</v>
      </c>
      <c r="N47" s="533"/>
      <c r="O47" s="534"/>
      <c r="P47" s="162">
        <v>20000</v>
      </c>
      <c r="Q47" s="116" t="s">
        <v>843</v>
      </c>
      <c r="R47" s="162">
        <v>17200</v>
      </c>
    </row>
    <row r="48" spans="1:18" s="7" customFormat="1" ht="19.5" customHeight="1">
      <c r="A48" s="95"/>
      <c r="B48" s="300" t="s">
        <v>928</v>
      </c>
      <c r="C48" s="83"/>
      <c r="D48" s="164"/>
      <c r="E48" s="83"/>
      <c r="F48" s="83"/>
      <c r="G48" s="83"/>
      <c r="H48" s="367" t="s">
        <v>614</v>
      </c>
      <c r="I48" s="367"/>
      <c r="J48" s="367"/>
      <c r="K48" s="367"/>
      <c r="L48" s="177"/>
      <c r="M48" s="174"/>
      <c r="N48" s="181"/>
      <c r="O48" s="178"/>
      <c r="P48" s="368">
        <f>SUM(P49:P50)</f>
        <v>31000</v>
      </c>
      <c r="Q48" s="116"/>
      <c r="R48" s="368">
        <f>SUM(R49:R50)</f>
        <v>48300</v>
      </c>
    </row>
    <row r="49" spans="1:20" s="525" customFormat="1" ht="19.5" customHeight="1">
      <c r="A49" s="524"/>
      <c r="B49" s="164"/>
      <c r="C49" s="83" t="s">
        <v>1006</v>
      </c>
      <c r="D49" s="164"/>
      <c r="E49" s="83"/>
      <c r="F49" s="198"/>
      <c r="G49" s="198"/>
      <c r="H49" s="199"/>
      <c r="I49" s="199"/>
      <c r="J49" s="199"/>
      <c r="K49" s="199"/>
      <c r="L49" s="251"/>
      <c r="M49" s="534"/>
      <c r="N49" s="251" t="s">
        <v>989</v>
      </c>
      <c r="O49" s="535" t="s">
        <v>1007</v>
      </c>
      <c r="P49" s="162">
        <v>12000</v>
      </c>
      <c r="Q49" s="116" t="s">
        <v>1248</v>
      </c>
      <c r="R49" s="162">
        <v>21900</v>
      </c>
      <c r="S49" s="536"/>
      <c r="T49" s="537"/>
    </row>
    <row r="50" spans="1:20" s="525" customFormat="1" ht="19.5" customHeight="1">
      <c r="A50" s="524"/>
      <c r="B50" s="164"/>
      <c r="C50" s="703" t="s">
        <v>930</v>
      </c>
      <c r="D50" s="703"/>
      <c r="E50" s="703"/>
      <c r="F50" s="703"/>
      <c r="G50" s="704"/>
      <c r="H50" s="199"/>
      <c r="I50" s="199"/>
      <c r="J50" s="199"/>
      <c r="K50" s="199"/>
      <c r="L50" s="251"/>
      <c r="M50" s="534"/>
      <c r="N50" s="533"/>
      <c r="O50" s="534"/>
      <c r="P50" s="162">
        <v>19000</v>
      </c>
      <c r="Q50" s="116" t="s">
        <v>1248</v>
      </c>
      <c r="R50" s="162">
        <v>26400</v>
      </c>
      <c r="T50" s="537"/>
    </row>
    <row r="51" spans="1:20" s="166" customFormat="1" ht="18.75">
      <c r="A51" s="163"/>
      <c r="B51" s="83"/>
      <c r="C51" s="83"/>
      <c r="D51" s="83"/>
      <c r="E51" s="164"/>
      <c r="F51" s="164"/>
      <c r="G51" s="165"/>
      <c r="H51" s="157"/>
      <c r="I51" s="157"/>
      <c r="J51" s="157"/>
      <c r="K51" s="157"/>
      <c r="L51" s="83"/>
      <c r="M51" s="96"/>
      <c r="N51" s="83"/>
      <c r="O51" s="538"/>
      <c r="P51" s="116"/>
      <c r="Q51" s="116"/>
      <c r="R51" s="116"/>
      <c r="T51" s="191"/>
    </row>
    <row r="52" spans="1:20" s="7" customFormat="1" ht="19.5" customHeight="1">
      <c r="A52" s="163" t="s">
        <v>625</v>
      </c>
      <c r="B52" s="83"/>
      <c r="C52" s="83"/>
      <c r="D52" s="83"/>
      <c r="E52" s="83"/>
      <c r="F52" s="83"/>
      <c r="G52" s="84"/>
      <c r="H52" s="157" t="s">
        <v>1225</v>
      </c>
      <c r="I52" s="157"/>
      <c r="J52" s="157"/>
      <c r="K52" s="157"/>
      <c r="L52" s="515" t="s">
        <v>983</v>
      </c>
      <c r="M52" s="158"/>
      <c r="N52" s="159"/>
      <c r="O52" s="253" t="s">
        <v>984</v>
      </c>
      <c r="P52" s="160">
        <f>SUM(P53,P56,P59,P62,P67)</f>
        <v>219250</v>
      </c>
      <c r="Q52" s="116"/>
      <c r="R52" s="160">
        <f>SUM(R53,R56,R59,R62)</f>
        <v>120750</v>
      </c>
      <c r="T52" s="539"/>
    </row>
    <row r="53" spans="1:20" s="7" customFormat="1" ht="19.5" customHeight="1">
      <c r="A53" s="95"/>
      <c r="B53" s="300" t="s">
        <v>562</v>
      </c>
      <c r="C53" s="83"/>
      <c r="D53" s="83"/>
      <c r="E53" s="83"/>
      <c r="F53" s="83"/>
      <c r="G53" s="84"/>
      <c r="H53" s="367" t="s">
        <v>701</v>
      </c>
      <c r="I53" s="367"/>
      <c r="J53" s="367"/>
      <c r="K53" s="367"/>
      <c r="L53" s="177"/>
      <c r="M53" s="174"/>
      <c r="N53" s="181"/>
      <c r="O53" s="174"/>
      <c r="P53" s="368">
        <f>SUM(P54:P55)</f>
        <v>38000</v>
      </c>
      <c r="Q53" s="116"/>
      <c r="R53" s="368">
        <f>SUM(R54:R55)</f>
        <v>13000</v>
      </c>
      <c r="S53" s="377"/>
      <c r="T53" s="540"/>
    </row>
    <row r="54" spans="1:18" s="166" customFormat="1" ht="19.5" customHeight="1">
      <c r="A54" s="95"/>
      <c r="B54" s="83"/>
      <c r="C54" s="83" t="s">
        <v>1249</v>
      </c>
      <c r="D54" s="164"/>
      <c r="E54" s="83"/>
      <c r="F54" s="83"/>
      <c r="G54" s="84"/>
      <c r="H54" s="96"/>
      <c r="I54" s="96"/>
      <c r="J54" s="96"/>
      <c r="K54" s="96"/>
      <c r="L54" s="177"/>
      <c r="M54" s="174"/>
      <c r="N54" s="181"/>
      <c r="O54" s="250" t="s">
        <v>1250</v>
      </c>
      <c r="P54" s="162">
        <v>15000</v>
      </c>
      <c r="Q54" s="116" t="s">
        <v>1251</v>
      </c>
      <c r="R54" s="162">
        <v>3000</v>
      </c>
    </row>
    <row r="55" spans="1:18" s="166" customFormat="1" ht="19.5" customHeight="1">
      <c r="A55" s="95"/>
      <c r="B55" s="83"/>
      <c r="C55" s="83" t="s">
        <v>1011</v>
      </c>
      <c r="D55" s="331"/>
      <c r="E55" s="83"/>
      <c r="F55" s="83"/>
      <c r="G55" s="84"/>
      <c r="H55" s="96"/>
      <c r="I55" s="96"/>
      <c r="J55" s="96"/>
      <c r="K55" s="96"/>
      <c r="L55" s="177"/>
      <c r="M55" s="174"/>
      <c r="N55" s="181">
        <v>22068</v>
      </c>
      <c r="O55" s="174"/>
      <c r="P55" s="162">
        <v>23000</v>
      </c>
      <c r="Q55" s="116" t="s">
        <v>1008</v>
      </c>
      <c r="R55" s="162">
        <v>10000</v>
      </c>
    </row>
    <row r="56" spans="1:18" s="7" customFormat="1" ht="19.5" customHeight="1">
      <c r="A56" s="95"/>
      <c r="B56" s="300" t="s">
        <v>561</v>
      </c>
      <c r="C56" s="83"/>
      <c r="D56" s="83"/>
      <c r="E56" s="83"/>
      <c r="F56" s="83"/>
      <c r="G56" s="84"/>
      <c r="H56" s="367" t="s">
        <v>1252</v>
      </c>
      <c r="I56" s="367"/>
      <c r="J56" s="367"/>
      <c r="K56" s="367"/>
      <c r="L56" s="177"/>
      <c r="M56" s="178"/>
      <c r="N56" s="177"/>
      <c r="O56" s="174"/>
      <c r="P56" s="368">
        <f>SUM(P57:P58)</f>
        <v>37750</v>
      </c>
      <c r="Q56" s="116"/>
      <c r="R56" s="368">
        <f>SUM(R57)</f>
        <v>15000</v>
      </c>
    </row>
    <row r="57" spans="1:18" s="166" customFormat="1" ht="19.5" customHeight="1">
      <c r="A57" s="95"/>
      <c r="B57" s="83"/>
      <c r="C57" s="83" t="s">
        <v>1012</v>
      </c>
      <c r="D57" s="164"/>
      <c r="E57" s="83"/>
      <c r="F57" s="83"/>
      <c r="G57" s="84"/>
      <c r="H57" s="96"/>
      <c r="I57" s="96"/>
      <c r="J57" s="96"/>
      <c r="K57" s="96"/>
      <c r="L57" s="177"/>
      <c r="M57" s="178">
        <v>21976</v>
      </c>
      <c r="N57" s="177"/>
      <c r="O57" s="174">
        <v>22160</v>
      </c>
      <c r="P57" s="162">
        <v>15000</v>
      </c>
      <c r="Q57" s="116" t="s">
        <v>931</v>
      </c>
      <c r="R57" s="162">
        <v>15000</v>
      </c>
    </row>
    <row r="58" spans="1:18" s="166" customFormat="1" ht="19.5" customHeight="1">
      <c r="A58" s="95"/>
      <c r="B58" s="83"/>
      <c r="C58" s="83" t="s">
        <v>1253</v>
      </c>
      <c r="D58" s="164"/>
      <c r="E58" s="83"/>
      <c r="F58" s="83"/>
      <c r="G58" s="84"/>
      <c r="H58" s="96"/>
      <c r="I58" s="96"/>
      <c r="J58" s="96"/>
      <c r="K58" s="96"/>
      <c r="L58" s="177"/>
      <c r="M58" s="178">
        <v>21976</v>
      </c>
      <c r="N58" s="177"/>
      <c r="O58" s="174">
        <v>22160</v>
      </c>
      <c r="P58" s="162">
        <v>22750</v>
      </c>
      <c r="Q58" s="116" t="s">
        <v>1254</v>
      </c>
      <c r="R58" s="162"/>
    </row>
    <row r="59" spans="1:18" s="7" customFormat="1" ht="19.5" customHeight="1">
      <c r="A59" s="95"/>
      <c r="B59" s="300" t="s">
        <v>642</v>
      </c>
      <c r="C59" s="83"/>
      <c r="D59" s="83"/>
      <c r="E59" s="83"/>
      <c r="F59" s="83"/>
      <c r="G59" s="84"/>
      <c r="H59" s="367" t="s">
        <v>701</v>
      </c>
      <c r="I59" s="367"/>
      <c r="J59" s="367"/>
      <c r="K59" s="367"/>
      <c r="L59" s="177"/>
      <c r="M59" s="178"/>
      <c r="N59" s="177"/>
      <c r="O59" s="174"/>
      <c r="P59" s="368">
        <f>SUM(P60:P61)</f>
        <v>35500</v>
      </c>
      <c r="Q59" s="116"/>
      <c r="R59" s="368">
        <f>SUM(R60)</f>
        <v>12750</v>
      </c>
    </row>
    <row r="60" spans="1:18" s="166" customFormat="1" ht="19.5" customHeight="1">
      <c r="A60" s="95"/>
      <c r="B60" s="83"/>
      <c r="C60" s="261" t="s">
        <v>1013</v>
      </c>
      <c r="D60" s="164"/>
      <c r="E60" s="83"/>
      <c r="F60" s="83"/>
      <c r="G60" s="84"/>
      <c r="H60" s="96"/>
      <c r="I60" s="96"/>
      <c r="J60" s="96"/>
      <c r="K60" s="96"/>
      <c r="L60" s="336"/>
      <c r="M60" s="541"/>
      <c r="N60" s="177">
        <v>22007</v>
      </c>
      <c r="O60" s="542"/>
      <c r="P60" s="162">
        <v>35500</v>
      </c>
      <c r="Q60" s="116" t="s">
        <v>1009</v>
      </c>
      <c r="R60" s="162">
        <v>12750</v>
      </c>
    </row>
    <row r="61" spans="1:18" s="166" customFormat="1" ht="19.5" customHeight="1">
      <c r="A61" s="95"/>
      <c r="B61" s="83"/>
      <c r="C61" s="261" t="s">
        <v>1014</v>
      </c>
      <c r="D61" s="164"/>
      <c r="E61" s="83"/>
      <c r="F61" s="83"/>
      <c r="G61" s="84"/>
      <c r="H61" s="96"/>
      <c r="I61" s="96"/>
      <c r="J61" s="96"/>
      <c r="K61" s="96"/>
      <c r="L61" s="177"/>
      <c r="M61" s="178"/>
      <c r="N61" s="177"/>
      <c r="O61" s="174"/>
      <c r="P61" s="319"/>
      <c r="Q61" s="116"/>
      <c r="R61" s="162"/>
    </row>
    <row r="62" spans="1:18" s="7" customFormat="1" ht="19.5" customHeight="1">
      <c r="A62" s="95"/>
      <c r="B62" s="300" t="s">
        <v>925</v>
      </c>
      <c r="C62" s="83"/>
      <c r="D62" s="83"/>
      <c r="E62" s="83"/>
      <c r="F62" s="83"/>
      <c r="G62" s="84"/>
      <c r="H62" s="367" t="s">
        <v>857</v>
      </c>
      <c r="I62" s="367"/>
      <c r="J62" s="367"/>
      <c r="K62" s="367"/>
      <c r="L62" s="177"/>
      <c r="M62" s="174"/>
      <c r="N62" s="181"/>
      <c r="O62" s="174"/>
      <c r="P62" s="368">
        <f>SUM(P63:P66)</f>
        <v>80000</v>
      </c>
      <c r="Q62" s="116"/>
      <c r="R62" s="368">
        <f>SUM(R63:R66)</f>
        <v>80000</v>
      </c>
    </row>
    <row r="63" spans="1:18" s="166" customFormat="1" ht="19.5" customHeight="1">
      <c r="A63" s="95"/>
      <c r="B63" s="83"/>
      <c r="C63" s="83" t="s">
        <v>1015</v>
      </c>
      <c r="D63" s="164"/>
      <c r="E63" s="83"/>
      <c r="F63" s="83"/>
      <c r="G63" s="84"/>
      <c r="H63" s="96"/>
      <c r="I63" s="96"/>
      <c r="J63" s="96"/>
      <c r="K63" s="96"/>
      <c r="L63" s="177"/>
      <c r="M63" s="178">
        <v>21976</v>
      </c>
      <c r="N63" s="177">
        <v>22098</v>
      </c>
      <c r="O63" s="174"/>
      <c r="P63" s="162">
        <v>20000</v>
      </c>
      <c r="Q63" s="116" t="s">
        <v>840</v>
      </c>
      <c r="R63" s="162">
        <v>20000</v>
      </c>
    </row>
    <row r="64" spans="1:18" s="166" customFormat="1" ht="19.5" customHeight="1">
      <c r="A64" s="95"/>
      <c r="B64" s="83"/>
      <c r="C64" s="83" t="s">
        <v>1016</v>
      </c>
      <c r="D64" s="164"/>
      <c r="E64" s="83"/>
      <c r="F64" s="83"/>
      <c r="G64" s="84"/>
      <c r="H64" s="96"/>
      <c r="I64" s="96"/>
      <c r="J64" s="96"/>
      <c r="K64" s="96"/>
      <c r="L64" s="177">
        <v>21855</v>
      </c>
      <c r="M64" s="178">
        <v>21947</v>
      </c>
      <c r="N64" s="181"/>
      <c r="O64" s="174"/>
      <c r="P64" s="162">
        <v>20000</v>
      </c>
      <c r="Q64" s="116" t="s">
        <v>1010</v>
      </c>
      <c r="R64" s="162">
        <v>20000</v>
      </c>
    </row>
    <row r="65" spans="1:18" s="166" customFormat="1" ht="19.5" customHeight="1">
      <c r="A65" s="163"/>
      <c r="B65" s="83"/>
      <c r="C65" s="83" t="s">
        <v>1017</v>
      </c>
      <c r="D65" s="164"/>
      <c r="E65" s="83"/>
      <c r="F65" s="83"/>
      <c r="G65" s="84"/>
      <c r="H65" s="96"/>
      <c r="I65" s="96"/>
      <c r="J65" s="96"/>
      <c r="K65" s="96"/>
      <c r="L65" s="177"/>
      <c r="M65" s="178">
        <v>21976</v>
      </c>
      <c r="N65" s="177">
        <v>22098</v>
      </c>
      <c r="O65" s="174"/>
      <c r="P65" s="162">
        <v>20000</v>
      </c>
      <c r="Q65" s="116" t="s">
        <v>1010</v>
      </c>
      <c r="R65" s="162">
        <v>20000</v>
      </c>
    </row>
    <row r="66" spans="1:18" s="166" customFormat="1" ht="19.5" customHeight="1">
      <c r="A66" s="163"/>
      <c r="B66" s="83"/>
      <c r="C66" s="83" t="s">
        <v>1018</v>
      </c>
      <c r="D66" s="164"/>
      <c r="E66" s="83"/>
      <c r="F66" s="83"/>
      <c r="G66" s="84"/>
      <c r="H66" s="96"/>
      <c r="I66" s="96"/>
      <c r="J66" s="96"/>
      <c r="K66" s="96"/>
      <c r="L66" s="177"/>
      <c r="M66" s="178">
        <v>21976</v>
      </c>
      <c r="N66" s="177">
        <v>22098</v>
      </c>
      <c r="O66" s="174"/>
      <c r="P66" s="162">
        <v>20000</v>
      </c>
      <c r="Q66" s="116" t="s">
        <v>1010</v>
      </c>
      <c r="R66" s="162">
        <v>20000</v>
      </c>
    </row>
    <row r="67" spans="1:18" s="166" customFormat="1" ht="19.5" customHeight="1">
      <c r="A67" s="163"/>
      <c r="B67" s="83" t="s">
        <v>445</v>
      </c>
      <c r="C67" s="83"/>
      <c r="D67" s="164"/>
      <c r="E67" s="83"/>
      <c r="F67" s="83"/>
      <c r="G67" s="84"/>
      <c r="H67" s="367" t="s">
        <v>1335</v>
      </c>
      <c r="I67" s="367"/>
      <c r="J67" s="367"/>
      <c r="K67" s="367"/>
      <c r="L67" s="177"/>
      <c r="M67" s="178"/>
      <c r="N67" s="177"/>
      <c r="O67" s="174"/>
      <c r="P67" s="368">
        <f>SUM(P68)</f>
        <v>28000</v>
      </c>
      <c r="Q67" s="116"/>
      <c r="R67" s="162"/>
    </row>
    <row r="68" spans="1:18" s="166" customFormat="1" ht="19.5" customHeight="1">
      <c r="A68" s="163"/>
      <c r="B68" s="83"/>
      <c r="C68" s="83" t="s">
        <v>1263</v>
      </c>
      <c r="D68" s="164"/>
      <c r="E68" s="83"/>
      <c r="F68" s="83"/>
      <c r="G68" s="84"/>
      <c r="H68" s="96"/>
      <c r="I68" s="96"/>
      <c r="J68" s="96"/>
      <c r="K68" s="96"/>
      <c r="L68" s="177"/>
      <c r="M68" s="178"/>
      <c r="N68" s="177"/>
      <c r="O68" s="174"/>
      <c r="P68" s="162">
        <v>28000</v>
      </c>
      <c r="Q68" s="116" t="s">
        <v>1264</v>
      </c>
      <c r="R68" s="162"/>
    </row>
    <row r="69" spans="1:18" s="7" customFormat="1" ht="13.5" customHeight="1">
      <c r="A69" s="95"/>
      <c r="B69" s="83"/>
      <c r="C69" s="83"/>
      <c r="D69" s="83"/>
      <c r="E69" s="83"/>
      <c r="F69" s="83"/>
      <c r="G69" s="84"/>
      <c r="H69" s="96"/>
      <c r="I69" s="96"/>
      <c r="J69" s="96"/>
      <c r="K69" s="96"/>
      <c r="L69" s="161"/>
      <c r="M69" s="96"/>
      <c r="N69" s="177"/>
      <c r="O69" s="196"/>
      <c r="P69" s="162"/>
      <c r="Q69" s="116"/>
      <c r="R69" s="162"/>
    </row>
    <row r="70" spans="1:19" s="166" customFormat="1" ht="19.5" customHeight="1">
      <c r="A70" s="163" t="s">
        <v>643</v>
      </c>
      <c r="B70" s="164"/>
      <c r="C70" s="164"/>
      <c r="D70" s="164"/>
      <c r="E70" s="164"/>
      <c r="F70" s="164"/>
      <c r="G70" s="165"/>
      <c r="H70" s="157" t="s">
        <v>1265</v>
      </c>
      <c r="I70" s="157"/>
      <c r="J70" s="157"/>
      <c r="K70" s="157"/>
      <c r="L70" s="515" t="s">
        <v>983</v>
      </c>
      <c r="M70" s="158"/>
      <c r="N70" s="159"/>
      <c r="O70" s="253" t="s">
        <v>984</v>
      </c>
      <c r="P70" s="160">
        <f>SUM(P71,P74,P77,P79,P83,P85)</f>
        <v>494200</v>
      </c>
      <c r="Q70" s="116"/>
      <c r="R70" s="160" t="e">
        <f>SUM(R71,R74,R79,#REF!,#REF!)</f>
        <v>#REF!</v>
      </c>
      <c r="S70" s="543"/>
    </row>
    <row r="71" spans="1:18" s="288" customFormat="1" ht="19.5" customHeight="1">
      <c r="A71" s="95"/>
      <c r="B71" s="300" t="s">
        <v>562</v>
      </c>
      <c r="C71" s="83"/>
      <c r="D71" s="83"/>
      <c r="E71" s="83"/>
      <c r="F71" s="83"/>
      <c r="G71" s="84"/>
      <c r="H71" s="96"/>
      <c r="I71" s="96"/>
      <c r="J71" s="96"/>
      <c r="K71" s="96"/>
      <c r="L71" s="177"/>
      <c r="M71" s="174"/>
      <c r="N71" s="181"/>
      <c r="O71" s="174"/>
      <c r="P71" s="368">
        <f>SUM(P72:P73)</f>
        <v>57600</v>
      </c>
      <c r="Q71" s="301"/>
      <c r="R71" s="368">
        <f>SUM(R72:R73)</f>
        <v>57600</v>
      </c>
    </row>
    <row r="72" spans="1:19" s="166" customFormat="1" ht="19.5" customHeight="1">
      <c r="A72" s="95"/>
      <c r="B72" s="83"/>
      <c r="C72" s="83" t="s">
        <v>1021</v>
      </c>
      <c r="D72" s="164"/>
      <c r="E72" s="83"/>
      <c r="F72" s="83"/>
      <c r="G72" s="84"/>
      <c r="H72" s="96" t="s">
        <v>841</v>
      </c>
      <c r="I72" s="96"/>
      <c r="J72" s="96"/>
      <c r="K72" s="96"/>
      <c r="L72" s="383">
        <v>21824</v>
      </c>
      <c r="M72" s="174"/>
      <c r="N72" s="175">
        <v>22068</v>
      </c>
      <c r="O72" s="175"/>
      <c r="P72" s="162">
        <v>28800</v>
      </c>
      <c r="Q72" s="116" t="s">
        <v>626</v>
      </c>
      <c r="R72" s="376">
        <v>28800</v>
      </c>
      <c r="S72" s="519"/>
    </row>
    <row r="73" spans="1:18" s="166" customFormat="1" ht="19.5" customHeight="1">
      <c r="A73" s="95"/>
      <c r="B73" s="83"/>
      <c r="C73" s="83" t="s">
        <v>1022</v>
      </c>
      <c r="D73" s="164"/>
      <c r="E73" s="83"/>
      <c r="F73" s="83"/>
      <c r="G73" s="84"/>
      <c r="H73" s="96" t="s">
        <v>841</v>
      </c>
      <c r="I73" s="96"/>
      <c r="J73" s="96"/>
      <c r="K73" s="96"/>
      <c r="L73" s="383">
        <v>21824</v>
      </c>
      <c r="M73" s="174"/>
      <c r="N73" s="175">
        <v>22068</v>
      </c>
      <c r="O73" s="174"/>
      <c r="P73" s="162">
        <v>28800</v>
      </c>
      <c r="Q73" s="116" t="s">
        <v>626</v>
      </c>
      <c r="R73" s="376">
        <v>28800</v>
      </c>
    </row>
    <row r="74" spans="1:18" s="288" customFormat="1" ht="19.5" customHeight="1">
      <c r="A74" s="95"/>
      <c r="B74" s="300" t="s">
        <v>561</v>
      </c>
      <c r="C74" s="83"/>
      <c r="D74" s="83"/>
      <c r="E74" s="83"/>
      <c r="F74" s="83"/>
      <c r="G74" s="84"/>
      <c r="H74" s="96"/>
      <c r="I74" s="96"/>
      <c r="J74" s="96"/>
      <c r="K74" s="96"/>
      <c r="L74" s="161"/>
      <c r="M74" s="174"/>
      <c r="N74" s="161"/>
      <c r="O74" s="174"/>
      <c r="P74" s="368">
        <f>SUM(P75:P76)</f>
        <v>151400</v>
      </c>
      <c r="Q74" s="116"/>
      <c r="R74" s="378">
        <f>SUM(R75)</f>
        <v>56400</v>
      </c>
    </row>
    <row r="75" spans="1:18" s="166" customFormat="1" ht="19.5" customHeight="1">
      <c r="A75" s="95"/>
      <c r="B75" s="83"/>
      <c r="C75" s="83" t="s">
        <v>26</v>
      </c>
      <c r="D75" s="164"/>
      <c r="E75" s="83"/>
      <c r="F75" s="83"/>
      <c r="G75" s="84"/>
      <c r="H75" s="96" t="s">
        <v>148</v>
      </c>
      <c r="I75" s="96"/>
      <c r="J75" s="96"/>
      <c r="K75" s="96"/>
      <c r="L75" s="383">
        <v>21824</v>
      </c>
      <c r="M75" s="174"/>
      <c r="N75" s="175"/>
      <c r="O75" s="175">
        <v>22160</v>
      </c>
      <c r="P75" s="162">
        <v>56400</v>
      </c>
      <c r="Q75" s="116" t="s">
        <v>842</v>
      </c>
      <c r="R75" s="376">
        <v>56400</v>
      </c>
    </row>
    <row r="76" spans="1:18" s="166" customFormat="1" ht="19.5" customHeight="1">
      <c r="A76" s="95"/>
      <c r="B76" s="83"/>
      <c r="C76" s="83" t="s">
        <v>1266</v>
      </c>
      <c r="D76" s="164"/>
      <c r="E76" s="83"/>
      <c r="F76" s="83"/>
      <c r="G76" s="84"/>
      <c r="H76" s="96" t="s">
        <v>933</v>
      </c>
      <c r="I76" s="96"/>
      <c r="J76" s="96"/>
      <c r="K76" s="96"/>
      <c r="L76" s="383">
        <v>21824</v>
      </c>
      <c r="M76" s="174"/>
      <c r="N76" s="175"/>
      <c r="O76" s="175">
        <v>22160</v>
      </c>
      <c r="P76" s="162">
        <v>95000</v>
      </c>
      <c r="Q76" s="116" t="s">
        <v>842</v>
      </c>
      <c r="R76" s="376"/>
    </row>
    <row r="77" spans="1:18" s="166" customFormat="1" ht="19.5" customHeight="1">
      <c r="A77" s="95"/>
      <c r="B77" s="83" t="s">
        <v>642</v>
      </c>
      <c r="C77" s="83"/>
      <c r="D77" s="164"/>
      <c r="E77" s="83"/>
      <c r="F77" s="83"/>
      <c r="G77" s="84"/>
      <c r="H77" s="96"/>
      <c r="I77" s="96"/>
      <c r="J77" s="96"/>
      <c r="K77" s="96"/>
      <c r="L77" s="161"/>
      <c r="M77" s="174"/>
      <c r="N77" s="161"/>
      <c r="O77" s="175"/>
      <c r="P77" s="368">
        <f>SUM(P78)</f>
        <v>20000</v>
      </c>
      <c r="Q77" s="116"/>
      <c r="R77" s="376"/>
    </row>
    <row r="78" spans="1:18" s="166" customFormat="1" ht="19.5" customHeight="1">
      <c r="A78" s="95"/>
      <c r="B78" s="83"/>
      <c r="C78" s="83" t="s">
        <v>1267</v>
      </c>
      <c r="D78" s="164"/>
      <c r="E78" s="83"/>
      <c r="F78" s="83"/>
      <c r="G78" s="84"/>
      <c r="H78" s="96" t="s">
        <v>841</v>
      </c>
      <c r="I78" s="96"/>
      <c r="J78" s="96"/>
      <c r="K78" s="96"/>
      <c r="L78" s="544"/>
      <c r="M78" s="174"/>
      <c r="N78" s="177" t="s">
        <v>1241</v>
      </c>
      <c r="O78" s="175"/>
      <c r="P78" s="162">
        <v>20000</v>
      </c>
      <c r="Q78" s="116" t="s">
        <v>1268</v>
      </c>
      <c r="R78" s="376"/>
    </row>
    <row r="79" spans="1:18" s="288" customFormat="1" ht="19.5" customHeight="1">
      <c r="A79" s="95"/>
      <c r="B79" s="300" t="s">
        <v>925</v>
      </c>
      <c r="C79" s="83"/>
      <c r="D79" s="83"/>
      <c r="E79" s="83"/>
      <c r="F79" s="83"/>
      <c r="G79" s="84"/>
      <c r="H79" s="96"/>
      <c r="I79" s="96"/>
      <c r="J79" s="96"/>
      <c r="K79" s="96"/>
      <c r="L79" s="177"/>
      <c r="M79" s="174"/>
      <c r="N79" s="181"/>
      <c r="O79" s="174"/>
      <c r="P79" s="368">
        <f>SUM(P80:P82)</f>
        <v>22000</v>
      </c>
      <c r="Q79" s="116"/>
      <c r="R79" s="378">
        <f>SUM(R80:R82)</f>
        <v>22000</v>
      </c>
    </row>
    <row r="80" spans="1:18" s="7" customFormat="1" ht="18.75" customHeight="1">
      <c r="A80" s="95"/>
      <c r="B80" s="83"/>
      <c r="C80" s="83" t="s">
        <v>1023</v>
      </c>
      <c r="D80" s="164"/>
      <c r="E80" s="83"/>
      <c r="F80" s="83"/>
      <c r="G80" s="84"/>
      <c r="H80" s="96" t="s">
        <v>841</v>
      </c>
      <c r="I80" s="96"/>
      <c r="J80" s="96"/>
      <c r="K80" s="96"/>
      <c r="L80" s="177">
        <v>21855</v>
      </c>
      <c r="M80" s="178">
        <v>21947</v>
      </c>
      <c r="N80" s="181"/>
      <c r="O80" s="174"/>
      <c r="P80" s="162">
        <v>8000</v>
      </c>
      <c r="Q80" s="116" t="s">
        <v>1010</v>
      </c>
      <c r="R80" s="376">
        <v>8000</v>
      </c>
    </row>
    <row r="81" spans="1:18" s="166" customFormat="1" ht="19.5" customHeight="1">
      <c r="A81" s="95"/>
      <c r="B81" s="83"/>
      <c r="C81" s="83" t="s">
        <v>1024</v>
      </c>
      <c r="D81" s="164"/>
      <c r="E81" s="83"/>
      <c r="F81" s="83"/>
      <c r="G81" s="84"/>
      <c r="H81" s="96" t="s">
        <v>841</v>
      </c>
      <c r="I81" s="96"/>
      <c r="J81" s="96"/>
      <c r="K81" s="96"/>
      <c r="L81" s="177"/>
      <c r="M81" s="178">
        <v>21976</v>
      </c>
      <c r="N81" s="177">
        <v>22098</v>
      </c>
      <c r="O81" s="174"/>
      <c r="P81" s="162">
        <v>6000</v>
      </c>
      <c r="Q81" s="116" t="s">
        <v>1010</v>
      </c>
      <c r="R81" s="376">
        <v>6000</v>
      </c>
    </row>
    <row r="82" spans="1:18" s="166" customFormat="1" ht="19.5" customHeight="1">
      <c r="A82" s="95"/>
      <c r="B82" s="83"/>
      <c r="C82" s="83" t="s">
        <v>1025</v>
      </c>
      <c r="D82" s="164"/>
      <c r="E82" s="83"/>
      <c r="F82" s="83"/>
      <c r="G82" s="84"/>
      <c r="H82" s="96" t="s">
        <v>841</v>
      </c>
      <c r="I82" s="96"/>
      <c r="J82" s="96"/>
      <c r="K82" s="96"/>
      <c r="L82" s="177"/>
      <c r="M82" s="178">
        <v>21976</v>
      </c>
      <c r="N82" s="177">
        <v>22098</v>
      </c>
      <c r="O82" s="174"/>
      <c r="P82" s="162">
        <v>8000</v>
      </c>
      <c r="Q82" s="116" t="s">
        <v>1010</v>
      </c>
      <c r="R82" s="376">
        <v>8000</v>
      </c>
    </row>
    <row r="83" spans="1:18" s="288" customFormat="1" ht="18.75" customHeight="1">
      <c r="A83" s="95"/>
      <c r="B83" s="83" t="s">
        <v>445</v>
      </c>
      <c r="C83" s="83"/>
      <c r="D83" s="164"/>
      <c r="E83" s="83"/>
      <c r="F83" s="83"/>
      <c r="G83" s="84"/>
      <c r="H83" s="96"/>
      <c r="I83" s="96"/>
      <c r="J83" s="96"/>
      <c r="K83" s="96"/>
      <c r="L83" s="177"/>
      <c r="M83" s="174"/>
      <c r="N83" s="177"/>
      <c r="O83" s="174"/>
      <c r="P83" s="368">
        <f>SUM(P84)</f>
        <v>150000</v>
      </c>
      <c r="Q83" s="301"/>
      <c r="R83" s="368"/>
    </row>
    <row r="84" spans="1:18" s="288" customFormat="1" ht="18.75" customHeight="1">
      <c r="A84" s="95"/>
      <c r="B84" s="83"/>
      <c r="C84" s="83" t="s">
        <v>1271</v>
      </c>
      <c r="D84" s="164"/>
      <c r="E84" s="83"/>
      <c r="F84" s="83"/>
      <c r="G84" s="84"/>
      <c r="H84" s="96" t="s">
        <v>933</v>
      </c>
      <c r="I84" s="96"/>
      <c r="J84" s="96"/>
      <c r="K84" s="96"/>
      <c r="L84" s="383">
        <v>21824</v>
      </c>
      <c r="M84" s="174"/>
      <c r="N84" s="175"/>
      <c r="O84" s="175">
        <v>22160</v>
      </c>
      <c r="P84" s="368">
        <v>150000</v>
      </c>
      <c r="Q84" s="116" t="s">
        <v>1238</v>
      </c>
      <c r="R84" s="368"/>
    </row>
    <row r="85" spans="1:18" s="288" customFormat="1" ht="18.75" customHeight="1">
      <c r="A85" s="95"/>
      <c r="B85" s="83" t="s">
        <v>1272</v>
      </c>
      <c r="C85" s="83"/>
      <c r="D85" s="164"/>
      <c r="E85" s="83"/>
      <c r="F85" s="83"/>
      <c r="G85" s="84"/>
      <c r="H85" s="96" t="s">
        <v>933</v>
      </c>
      <c r="I85" s="96"/>
      <c r="J85" s="96"/>
      <c r="K85" s="96"/>
      <c r="L85" s="161"/>
      <c r="M85" s="174"/>
      <c r="N85" s="161"/>
      <c r="O85" s="175"/>
      <c r="P85" s="368">
        <v>93200</v>
      </c>
      <c r="Q85" s="116" t="s">
        <v>1273</v>
      </c>
      <c r="R85" s="368"/>
    </row>
    <row r="86" spans="1:18" s="7" customFormat="1" ht="15.75" customHeight="1">
      <c r="A86" s="95"/>
      <c r="B86" s="83"/>
      <c r="C86" s="83"/>
      <c r="D86" s="164"/>
      <c r="E86" s="83"/>
      <c r="F86" s="83"/>
      <c r="G86" s="164"/>
      <c r="H86" s="96"/>
      <c r="I86" s="96"/>
      <c r="J86" s="96"/>
      <c r="K86" s="96"/>
      <c r="L86" s="83"/>
      <c r="M86" s="196"/>
      <c r="N86" s="177"/>
      <c r="O86" s="179"/>
      <c r="P86" s="162"/>
      <c r="Q86" s="116"/>
      <c r="R86" s="162"/>
    </row>
    <row r="87" spans="1:18" s="166" customFormat="1" ht="19.5" customHeight="1">
      <c r="A87" s="163" t="s">
        <v>844</v>
      </c>
      <c r="B87" s="164"/>
      <c r="C87" s="164"/>
      <c r="D87" s="164"/>
      <c r="E87" s="164"/>
      <c r="F87" s="164"/>
      <c r="G87" s="164"/>
      <c r="H87" s="157" t="s">
        <v>1031</v>
      </c>
      <c r="I87" s="157"/>
      <c r="J87" s="157"/>
      <c r="K87" s="157"/>
      <c r="L87" s="515" t="s">
        <v>983</v>
      </c>
      <c r="M87" s="158"/>
      <c r="N87" s="159"/>
      <c r="O87" s="253" t="s">
        <v>984</v>
      </c>
      <c r="P87" s="160">
        <f>SUM(P88,P90,P92)</f>
        <v>60000</v>
      </c>
      <c r="Q87" s="116"/>
      <c r="R87" s="545">
        <f>SUM(R88,R90)</f>
        <v>63000</v>
      </c>
    </row>
    <row r="88" spans="1:18" s="549" customFormat="1" ht="19.5" customHeight="1">
      <c r="A88" s="95"/>
      <c r="B88" s="300" t="s">
        <v>929</v>
      </c>
      <c r="C88" s="83"/>
      <c r="D88" s="83"/>
      <c r="E88" s="83"/>
      <c r="F88" s="83"/>
      <c r="G88" s="84"/>
      <c r="H88" s="546" t="s">
        <v>148</v>
      </c>
      <c r="I88" s="546"/>
      <c r="J88" s="546"/>
      <c r="K88" s="546"/>
      <c r="L88" s="547"/>
      <c r="M88" s="367"/>
      <c r="N88" s="372"/>
      <c r="O88" s="548"/>
      <c r="P88" s="368">
        <f>SUM(P89)</f>
        <v>25000</v>
      </c>
      <c r="Q88" s="116"/>
      <c r="R88" s="379">
        <f>SUM(R89)</f>
        <v>34600</v>
      </c>
    </row>
    <row r="89" spans="1:18" s="166" customFormat="1" ht="18.75" customHeight="1">
      <c r="A89" s="95"/>
      <c r="B89" s="83"/>
      <c r="C89" s="83" t="s">
        <v>1274</v>
      </c>
      <c r="D89" s="164"/>
      <c r="E89" s="83"/>
      <c r="F89" s="83"/>
      <c r="G89" s="84"/>
      <c r="H89" s="96"/>
      <c r="I89" s="96"/>
      <c r="J89" s="96"/>
      <c r="K89" s="96"/>
      <c r="L89" s="177">
        <v>21855</v>
      </c>
      <c r="M89" s="174"/>
      <c r="N89" s="177"/>
      <c r="O89" s="175">
        <v>21763</v>
      </c>
      <c r="P89" s="162">
        <v>25000</v>
      </c>
      <c r="Q89" s="116" t="s">
        <v>1019</v>
      </c>
      <c r="R89" s="376">
        <v>34600</v>
      </c>
    </row>
    <row r="90" spans="1:18" s="7" customFormat="1" ht="19.5" customHeight="1">
      <c r="A90" s="95"/>
      <c r="B90" s="300" t="s">
        <v>562</v>
      </c>
      <c r="C90" s="83"/>
      <c r="D90" s="83"/>
      <c r="E90" s="83"/>
      <c r="F90" s="83"/>
      <c r="G90" s="84"/>
      <c r="H90" s="367" t="s">
        <v>841</v>
      </c>
      <c r="I90" s="367"/>
      <c r="J90" s="367"/>
      <c r="K90" s="367"/>
      <c r="L90" s="547"/>
      <c r="M90" s="367"/>
      <c r="N90" s="372"/>
      <c r="O90" s="548"/>
      <c r="P90" s="368">
        <f>SUM(P91)</f>
        <v>10000</v>
      </c>
      <c r="Q90" s="116"/>
      <c r="R90" s="378">
        <f>SUM(R91)</f>
        <v>28400</v>
      </c>
    </row>
    <row r="91" spans="1:18" s="166" customFormat="1" ht="19.5" customHeight="1">
      <c r="A91" s="95"/>
      <c r="B91" s="83"/>
      <c r="C91" s="83" t="s">
        <v>1274</v>
      </c>
      <c r="D91" s="164"/>
      <c r="E91" s="83"/>
      <c r="F91" s="83"/>
      <c r="G91" s="84"/>
      <c r="H91" s="96"/>
      <c r="I91" s="96"/>
      <c r="J91" s="96"/>
      <c r="K91" s="96"/>
      <c r="L91" s="177">
        <v>21824</v>
      </c>
      <c r="M91" s="178">
        <v>21976</v>
      </c>
      <c r="N91" s="161"/>
      <c r="O91" s="196"/>
      <c r="P91" s="162">
        <v>10000</v>
      </c>
      <c r="Q91" s="116" t="s">
        <v>1032</v>
      </c>
      <c r="R91" s="376">
        <v>28400</v>
      </c>
    </row>
    <row r="92" spans="1:18" s="166" customFormat="1" ht="19.5" customHeight="1">
      <c r="A92" s="95"/>
      <c r="B92" s="300" t="s">
        <v>928</v>
      </c>
      <c r="C92" s="83"/>
      <c r="D92" s="164"/>
      <c r="E92" s="83"/>
      <c r="F92" s="83"/>
      <c r="G92" s="84"/>
      <c r="H92" s="96" t="s">
        <v>841</v>
      </c>
      <c r="I92" s="96"/>
      <c r="J92" s="96"/>
      <c r="K92" s="96"/>
      <c r="L92" s="177"/>
      <c r="M92" s="178"/>
      <c r="N92" s="161"/>
      <c r="O92" s="196"/>
      <c r="P92" s="368">
        <f>SUM(P93)</f>
        <v>25000</v>
      </c>
      <c r="Q92" s="116"/>
      <c r="R92" s="376"/>
    </row>
    <row r="93" spans="1:18" s="166" customFormat="1" ht="19.5" customHeight="1">
      <c r="A93" s="95"/>
      <c r="B93" s="83"/>
      <c r="C93" s="83" t="s">
        <v>1274</v>
      </c>
      <c r="D93" s="164"/>
      <c r="E93" s="83"/>
      <c r="F93" s="83"/>
      <c r="G93" s="84"/>
      <c r="H93" s="96"/>
      <c r="I93" s="96"/>
      <c r="J93" s="96"/>
      <c r="K93" s="96"/>
      <c r="L93" s="177">
        <v>21855</v>
      </c>
      <c r="M93" s="174"/>
      <c r="N93" s="177"/>
      <c r="O93" s="175">
        <v>21763</v>
      </c>
      <c r="P93" s="162">
        <v>25000</v>
      </c>
      <c r="Q93" s="116" t="s">
        <v>1275</v>
      </c>
      <c r="R93" s="376"/>
    </row>
    <row r="94" spans="1:18" s="166" customFormat="1" ht="12.75" customHeight="1">
      <c r="A94" s="95"/>
      <c r="B94" s="83"/>
      <c r="C94" s="83"/>
      <c r="D94" s="164"/>
      <c r="E94" s="83"/>
      <c r="F94" s="83"/>
      <c r="G94" s="84"/>
      <c r="H94" s="96"/>
      <c r="I94" s="96"/>
      <c r="J94" s="96"/>
      <c r="K94" s="96"/>
      <c r="L94" s="177"/>
      <c r="M94" s="174"/>
      <c r="N94" s="177"/>
      <c r="O94" s="175"/>
      <c r="P94" s="162"/>
      <c r="Q94" s="116"/>
      <c r="R94" s="376"/>
    </row>
    <row r="95" spans="1:18" s="166" customFormat="1" ht="19.5" customHeight="1">
      <c r="A95" s="163" t="s">
        <v>644</v>
      </c>
      <c r="B95" s="164"/>
      <c r="C95" s="164"/>
      <c r="D95" s="164"/>
      <c r="E95" s="164"/>
      <c r="F95" s="164"/>
      <c r="G95" s="165"/>
      <c r="H95" s="157" t="s">
        <v>701</v>
      </c>
      <c r="I95" s="157"/>
      <c r="J95" s="157"/>
      <c r="K95" s="157"/>
      <c r="L95" s="515" t="s">
        <v>983</v>
      </c>
      <c r="M95" s="158"/>
      <c r="N95" s="159"/>
      <c r="O95" s="253" t="s">
        <v>984</v>
      </c>
      <c r="P95" s="160">
        <f>SUM(P96)</f>
        <v>300000</v>
      </c>
      <c r="Q95" s="116"/>
      <c r="R95" s="160">
        <f>SUM(R96)</f>
        <v>300000</v>
      </c>
    </row>
    <row r="96" spans="1:18" s="7" customFormat="1" ht="18.75" customHeight="1">
      <c r="A96" s="95"/>
      <c r="B96" s="83" t="s">
        <v>1033</v>
      </c>
      <c r="C96" s="83"/>
      <c r="D96" s="83"/>
      <c r="E96" s="83"/>
      <c r="F96" s="83"/>
      <c r="G96" s="84"/>
      <c r="H96" s="96"/>
      <c r="I96" s="96"/>
      <c r="J96" s="96"/>
      <c r="K96" s="96"/>
      <c r="L96" s="1206"/>
      <c r="M96" s="199"/>
      <c r="N96" s="251"/>
      <c r="O96" s="179"/>
      <c r="P96" s="162">
        <v>300000</v>
      </c>
      <c r="Q96" s="116" t="s">
        <v>277</v>
      </c>
      <c r="R96" s="162">
        <v>300000</v>
      </c>
    </row>
    <row r="97" spans="1:18" s="7" customFormat="1" ht="12" customHeight="1">
      <c r="A97" s="95"/>
      <c r="B97" s="83"/>
      <c r="C97" s="83"/>
      <c r="D97" s="83"/>
      <c r="E97" s="83"/>
      <c r="F97" s="83"/>
      <c r="G97" s="84"/>
      <c r="H97" s="157"/>
      <c r="I97" s="157"/>
      <c r="J97" s="157"/>
      <c r="K97" s="157"/>
      <c r="L97" s="83"/>
      <c r="M97" s="116"/>
      <c r="N97" s="83"/>
      <c r="O97" s="95"/>
      <c r="P97" s="162"/>
      <c r="Q97" s="312"/>
      <c r="R97" s="162"/>
    </row>
    <row r="98" spans="1:18" s="7" customFormat="1" ht="19.5" customHeight="1">
      <c r="A98" s="163" t="s">
        <v>845</v>
      </c>
      <c r="B98" s="83"/>
      <c r="C98" s="83"/>
      <c r="D98" s="83"/>
      <c r="E98" s="83"/>
      <c r="F98" s="83"/>
      <c r="G98" s="84"/>
      <c r="H98" s="157" t="s">
        <v>1034</v>
      </c>
      <c r="I98" s="157"/>
      <c r="J98" s="157"/>
      <c r="K98" s="157"/>
      <c r="L98" s="515" t="s">
        <v>983</v>
      </c>
      <c r="M98" s="158"/>
      <c r="N98" s="159"/>
      <c r="O98" s="253" t="s">
        <v>984</v>
      </c>
      <c r="P98" s="160">
        <v>240000</v>
      </c>
      <c r="Q98" s="116" t="s">
        <v>446</v>
      </c>
      <c r="R98" s="160">
        <v>300000</v>
      </c>
    </row>
    <row r="99" spans="1:18" s="166" customFormat="1" ht="18" customHeight="1">
      <c r="A99" s="95"/>
      <c r="B99" s="83" t="s">
        <v>1035</v>
      </c>
      <c r="C99" s="83"/>
      <c r="D99" s="83"/>
      <c r="E99" s="83"/>
      <c r="F99" s="83"/>
      <c r="G99" s="84"/>
      <c r="H99" s="96" t="s">
        <v>749</v>
      </c>
      <c r="I99" s="96"/>
      <c r="J99" s="96"/>
      <c r="K99" s="96"/>
      <c r="L99" s="251"/>
      <c r="M99" s="250"/>
      <c r="N99" s="251"/>
      <c r="O99" s="250"/>
      <c r="P99" s="162"/>
      <c r="Q99" s="116"/>
      <c r="R99" s="162"/>
    </row>
    <row r="100" spans="1:18" s="166" customFormat="1" ht="18" customHeight="1">
      <c r="A100" s="95"/>
      <c r="B100" s="83" t="s">
        <v>1036</v>
      </c>
      <c r="C100" s="83"/>
      <c r="D100" s="83"/>
      <c r="E100" s="83"/>
      <c r="F100" s="83"/>
      <c r="G100" s="84"/>
      <c r="H100" s="96" t="s">
        <v>1037</v>
      </c>
      <c r="I100" s="96"/>
      <c r="J100" s="96"/>
      <c r="K100" s="96"/>
      <c r="L100" s="251"/>
      <c r="M100" s="250"/>
      <c r="N100" s="251"/>
      <c r="O100" s="250"/>
      <c r="P100" s="162"/>
      <c r="Q100" s="116"/>
      <c r="R100" s="162"/>
    </row>
    <row r="101" spans="1:18" s="7" customFormat="1" ht="13.5" customHeight="1">
      <c r="A101" s="95"/>
      <c r="B101" s="83"/>
      <c r="C101" s="83"/>
      <c r="D101" s="83"/>
      <c r="E101" s="83"/>
      <c r="F101" s="83"/>
      <c r="G101" s="84"/>
      <c r="H101" s="96"/>
      <c r="I101" s="96"/>
      <c r="J101" s="96"/>
      <c r="K101" s="96"/>
      <c r="L101" s="84"/>
      <c r="M101" s="116"/>
      <c r="N101" s="83"/>
      <c r="O101" s="116"/>
      <c r="P101" s="162"/>
      <c r="Q101" s="116"/>
      <c r="R101" s="162"/>
    </row>
    <row r="102" spans="1:18" s="329" customFormat="1" ht="19.5" customHeight="1">
      <c r="A102" s="163" t="s">
        <v>1053</v>
      </c>
      <c r="B102" s="83"/>
      <c r="C102" s="83"/>
      <c r="D102" s="83"/>
      <c r="E102" s="83"/>
      <c r="F102" s="83"/>
      <c r="G102" s="84"/>
      <c r="H102" s="157" t="s">
        <v>372</v>
      </c>
      <c r="I102" s="157"/>
      <c r="J102" s="157"/>
      <c r="K102" s="157"/>
      <c r="L102" s="515" t="s">
        <v>983</v>
      </c>
      <c r="M102" s="158"/>
      <c r="N102" s="159"/>
      <c r="O102" s="253" t="s">
        <v>984</v>
      </c>
      <c r="P102" s="160">
        <v>1600000</v>
      </c>
      <c r="Q102" s="116" t="s">
        <v>1276</v>
      </c>
      <c r="R102" s="323"/>
    </row>
    <row r="103" spans="1:18" s="329" customFormat="1" ht="19.5" customHeight="1">
      <c r="A103" s="95"/>
      <c r="B103" s="83" t="s">
        <v>1277</v>
      </c>
      <c r="C103" s="83"/>
      <c r="D103" s="83"/>
      <c r="E103" s="83"/>
      <c r="F103" s="83"/>
      <c r="G103" s="84"/>
      <c r="H103" s="96"/>
      <c r="I103" s="96"/>
      <c r="J103" s="96"/>
      <c r="K103" s="96"/>
      <c r="L103" s="84"/>
      <c r="M103" s="116"/>
      <c r="N103" s="83"/>
      <c r="O103" s="116"/>
      <c r="P103" s="162"/>
      <c r="Q103" s="550"/>
      <c r="R103" s="319"/>
    </row>
    <row r="104" spans="1:18" s="329" customFormat="1" ht="19.5" customHeight="1">
      <c r="A104" s="95"/>
      <c r="B104" s="83" t="s">
        <v>1278</v>
      </c>
      <c r="C104" s="83"/>
      <c r="D104" s="83"/>
      <c r="E104" s="83"/>
      <c r="F104" s="83"/>
      <c r="G104" s="84"/>
      <c r="H104" s="96"/>
      <c r="I104" s="96"/>
      <c r="J104" s="96"/>
      <c r="K104" s="96"/>
      <c r="L104" s="84"/>
      <c r="M104" s="116"/>
      <c r="N104" s="83"/>
      <c r="O104" s="116"/>
      <c r="P104" s="162"/>
      <c r="Q104" s="550"/>
      <c r="R104" s="319"/>
    </row>
    <row r="105" spans="1:18" s="329" customFormat="1" ht="19.5" customHeight="1">
      <c r="A105" s="95"/>
      <c r="B105" s="83" t="s">
        <v>1279</v>
      </c>
      <c r="C105" s="83"/>
      <c r="D105" s="83"/>
      <c r="E105" s="83"/>
      <c r="F105" s="83"/>
      <c r="G105" s="84"/>
      <c r="H105" s="96"/>
      <c r="I105" s="96"/>
      <c r="J105" s="96"/>
      <c r="K105" s="96"/>
      <c r="L105" s="84"/>
      <c r="M105" s="116"/>
      <c r="N105" s="83"/>
      <c r="O105" s="116"/>
      <c r="P105" s="162"/>
      <c r="Q105" s="550"/>
      <c r="R105" s="319"/>
    </row>
    <row r="106" spans="1:18" s="329" customFormat="1" ht="19.5" customHeight="1">
      <c r="A106" s="95"/>
      <c r="B106" s="83" t="s">
        <v>1280</v>
      </c>
      <c r="C106" s="83"/>
      <c r="D106" s="83"/>
      <c r="E106" s="83"/>
      <c r="F106" s="83"/>
      <c r="G106" s="84"/>
      <c r="H106" s="96"/>
      <c r="I106" s="96"/>
      <c r="J106" s="96"/>
      <c r="K106" s="96"/>
      <c r="L106" s="84"/>
      <c r="M106" s="116"/>
      <c r="N106" s="83"/>
      <c r="O106" s="116"/>
      <c r="P106" s="162"/>
      <c r="Q106" s="550"/>
      <c r="R106" s="319"/>
    </row>
    <row r="107" spans="1:18" s="7" customFormat="1" ht="11.25" customHeight="1">
      <c r="A107" s="95"/>
      <c r="B107" s="83"/>
      <c r="C107" s="83"/>
      <c r="D107" s="83"/>
      <c r="E107" s="83"/>
      <c r="F107" s="83"/>
      <c r="G107" s="84"/>
      <c r="H107" s="157"/>
      <c r="I107" s="157"/>
      <c r="J107" s="157"/>
      <c r="K107" s="157"/>
      <c r="L107" s="84"/>
      <c r="M107" s="116"/>
      <c r="N107" s="116"/>
      <c r="O107" s="116"/>
      <c r="P107" s="162"/>
      <c r="Q107" s="312"/>
      <c r="R107" s="162"/>
    </row>
    <row r="108" spans="1:18" s="183" customFormat="1" ht="19.5" customHeight="1">
      <c r="A108" s="163" t="s">
        <v>651</v>
      </c>
      <c r="B108" s="164"/>
      <c r="C108" s="164"/>
      <c r="D108" s="551"/>
      <c r="E108" s="164"/>
      <c r="F108" s="164"/>
      <c r="G108" s="165"/>
      <c r="H108" s="158"/>
      <c r="I108" s="158"/>
      <c r="J108" s="158"/>
      <c r="K108" s="158"/>
      <c r="L108" s="165"/>
      <c r="M108" s="158"/>
      <c r="N108" s="164"/>
      <c r="O108" s="158"/>
      <c r="P108" s="160">
        <f>SUM(P109)</f>
        <v>377100</v>
      </c>
      <c r="Q108" s="158"/>
      <c r="R108" s="160">
        <f>SUM(R109)</f>
        <v>645300</v>
      </c>
    </row>
    <row r="109" spans="1:18" s="166" customFormat="1" ht="19.5" customHeight="1">
      <c r="A109" s="705" t="s">
        <v>641</v>
      </c>
      <c r="B109" s="706"/>
      <c r="C109" s="706"/>
      <c r="D109" s="706"/>
      <c r="E109" s="706"/>
      <c r="F109" s="706"/>
      <c r="G109" s="707"/>
      <c r="H109" s="158"/>
      <c r="I109" s="158"/>
      <c r="J109" s="158"/>
      <c r="K109" s="158"/>
      <c r="L109" s="552"/>
      <c r="M109" s="246"/>
      <c r="N109" s="246"/>
      <c r="O109" s="246"/>
      <c r="P109" s="160">
        <f>SUM(P110,P114)</f>
        <v>377100</v>
      </c>
      <c r="Q109" s="158"/>
      <c r="R109" s="160">
        <f>SUM(R110,R114)</f>
        <v>645300</v>
      </c>
    </row>
    <row r="110" spans="1:18" s="183" customFormat="1" ht="19.5" customHeight="1">
      <c r="A110" s="163" t="s">
        <v>639</v>
      </c>
      <c r="B110" s="164"/>
      <c r="C110" s="164"/>
      <c r="D110" s="164"/>
      <c r="E110" s="164"/>
      <c r="F110" s="164"/>
      <c r="G110" s="165"/>
      <c r="H110" s="158"/>
      <c r="I110" s="158"/>
      <c r="J110" s="158"/>
      <c r="K110" s="158"/>
      <c r="L110" s="515" t="s">
        <v>983</v>
      </c>
      <c r="M110" s="158"/>
      <c r="N110" s="159"/>
      <c r="O110" s="253" t="s">
        <v>984</v>
      </c>
      <c r="P110" s="173">
        <f>SUM(P111:P112)</f>
        <v>45000</v>
      </c>
      <c r="Q110" s="158"/>
      <c r="R110" s="160">
        <f>SUM(R111:R112)</f>
        <v>60000</v>
      </c>
    </row>
    <row r="111" spans="1:18" s="7" customFormat="1" ht="19.5" customHeight="1" hidden="1">
      <c r="A111" s="95"/>
      <c r="B111" s="83" t="s">
        <v>646</v>
      </c>
      <c r="C111" s="83"/>
      <c r="D111" s="83"/>
      <c r="E111" s="83"/>
      <c r="F111" s="83"/>
      <c r="G111" s="84"/>
      <c r="H111" s="96" t="s">
        <v>97</v>
      </c>
      <c r="I111" s="96"/>
      <c r="J111" s="96"/>
      <c r="K111" s="96"/>
      <c r="L111" s="84"/>
      <c r="M111" s="116"/>
      <c r="N111" s="83"/>
      <c r="O111" s="116"/>
      <c r="P111" s="162">
        <v>15000</v>
      </c>
      <c r="Q111" s="116"/>
      <c r="R111" s="162">
        <v>20000</v>
      </c>
    </row>
    <row r="112" spans="1:18" s="7" customFormat="1" ht="19.5" customHeight="1" hidden="1">
      <c r="A112" s="95"/>
      <c r="B112" s="83" t="s">
        <v>647</v>
      </c>
      <c r="C112" s="83"/>
      <c r="D112" s="83"/>
      <c r="E112" s="83"/>
      <c r="F112" s="83"/>
      <c r="G112" s="84"/>
      <c r="H112" s="96" t="s">
        <v>205</v>
      </c>
      <c r="I112" s="96"/>
      <c r="J112" s="96"/>
      <c r="K112" s="96"/>
      <c r="L112" s="84"/>
      <c r="M112" s="116"/>
      <c r="N112" s="83"/>
      <c r="O112" s="116"/>
      <c r="P112" s="162">
        <v>30000</v>
      </c>
      <c r="Q112" s="116"/>
      <c r="R112" s="162">
        <v>40000</v>
      </c>
    </row>
    <row r="113" spans="1:18" s="7" customFormat="1" ht="19.5" customHeight="1" hidden="1">
      <c r="A113" s="95"/>
      <c r="B113" s="83" t="s">
        <v>648</v>
      </c>
      <c r="C113" s="83"/>
      <c r="D113" s="83"/>
      <c r="E113" s="83"/>
      <c r="F113" s="83"/>
      <c r="G113" s="84"/>
      <c r="H113" s="96" t="s">
        <v>205</v>
      </c>
      <c r="I113" s="96"/>
      <c r="J113" s="96"/>
      <c r="K113" s="96"/>
      <c r="L113" s="84"/>
      <c r="M113" s="116"/>
      <c r="N113" s="83"/>
      <c r="O113" s="116"/>
      <c r="P113" s="195"/>
      <c r="Q113" s="116"/>
      <c r="R113" s="162"/>
    </row>
    <row r="114" spans="1:18" s="183" customFormat="1" ht="19.5" customHeight="1">
      <c r="A114" s="163" t="s">
        <v>822</v>
      </c>
      <c r="B114" s="164"/>
      <c r="C114" s="164"/>
      <c r="D114" s="164"/>
      <c r="E114" s="164"/>
      <c r="F114" s="164"/>
      <c r="G114" s="165"/>
      <c r="H114" s="158"/>
      <c r="I114" s="158"/>
      <c r="J114" s="158"/>
      <c r="K114" s="158"/>
      <c r="L114" s="553"/>
      <c r="M114" s="554"/>
      <c r="N114" s="554"/>
      <c r="O114" s="554"/>
      <c r="P114" s="173">
        <f>SUM(P115:P116)</f>
        <v>332100</v>
      </c>
      <c r="Q114" s="158"/>
      <c r="R114" s="160">
        <f>SUM(R115:R116)</f>
        <v>585300</v>
      </c>
    </row>
    <row r="115" spans="1:18" s="7" customFormat="1" ht="19.5" customHeight="1" hidden="1">
      <c r="A115" s="95"/>
      <c r="B115" s="83" t="s">
        <v>101</v>
      </c>
      <c r="C115" s="83"/>
      <c r="D115" s="83"/>
      <c r="E115" s="83"/>
      <c r="F115" s="83"/>
      <c r="G115" s="84"/>
      <c r="H115" s="96" t="s">
        <v>205</v>
      </c>
      <c r="I115" s="96"/>
      <c r="J115" s="96"/>
      <c r="K115" s="96"/>
      <c r="L115" s="84"/>
      <c r="M115" s="116"/>
      <c r="N115" s="83"/>
      <c r="O115" s="116"/>
      <c r="P115" s="555">
        <v>15900</v>
      </c>
      <c r="Q115" s="116"/>
      <c r="R115" s="556">
        <v>20100</v>
      </c>
    </row>
    <row r="116" spans="1:18" s="7" customFormat="1" ht="19.5" customHeight="1" hidden="1">
      <c r="A116" s="95"/>
      <c r="B116" s="83" t="s">
        <v>102</v>
      </c>
      <c r="C116" s="83"/>
      <c r="D116" s="83"/>
      <c r="E116" s="83"/>
      <c r="F116" s="83"/>
      <c r="G116" s="84"/>
      <c r="H116" s="96" t="s">
        <v>205</v>
      </c>
      <c r="I116" s="96"/>
      <c r="J116" s="96"/>
      <c r="K116" s="96"/>
      <c r="L116" s="84"/>
      <c r="M116" s="116"/>
      <c r="N116" s="83"/>
      <c r="O116" s="116"/>
      <c r="P116" s="555">
        <v>316200</v>
      </c>
      <c r="Q116" s="116"/>
      <c r="R116" s="556">
        <v>565200</v>
      </c>
    </row>
    <row r="117" spans="1:18" s="7" customFormat="1" ht="9.75" customHeight="1">
      <c r="A117" s="95"/>
      <c r="B117" s="83"/>
      <c r="C117" s="83"/>
      <c r="D117" s="83"/>
      <c r="E117" s="83"/>
      <c r="F117" s="83"/>
      <c r="G117" s="84"/>
      <c r="H117" s="96"/>
      <c r="I117" s="96"/>
      <c r="J117" s="96"/>
      <c r="K117" s="96"/>
      <c r="L117" s="84"/>
      <c r="M117" s="116"/>
      <c r="N117" s="83"/>
      <c r="O117" s="116"/>
      <c r="P117" s="162"/>
      <c r="Q117" s="116"/>
      <c r="R117" s="162"/>
    </row>
    <row r="118" spans="1:18" s="183" customFormat="1" ht="19.5" customHeight="1">
      <c r="A118" s="163" t="s">
        <v>1038</v>
      </c>
      <c r="B118" s="164"/>
      <c r="C118" s="164"/>
      <c r="D118" s="551"/>
      <c r="E118" s="164"/>
      <c r="F118" s="164"/>
      <c r="G118" s="165"/>
      <c r="H118" s="158"/>
      <c r="I118" s="158"/>
      <c r="J118" s="158"/>
      <c r="K118" s="158"/>
      <c r="L118" s="165"/>
      <c r="M118" s="158"/>
      <c r="N118" s="164"/>
      <c r="O118" s="158"/>
      <c r="P118" s="160">
        <f>SUM(P119)</f>
        <v>564000</v>
      </c>
      <c r="Q118" s="158"/>
      <c r="R118" s="160">
        <f>SUM(R119)</f>
        <v>690000</v>
      </c>
    </row>
    <row r="119" spans="1:18" s="183" customFormat="1" ht="19.5" customHeight="1">
      <c r="A119" s="163" t="s">
        <v>1039</v>
      </c>
      <c r="B119" s="164"/>
      <c r="C119" s="164"/>
      <c r="D119" s="164"/>
      <c r="E119" s="164"/>
      <c r="F119" s="164"/>
      <c r="G119" s="165"/>
      <c r="H119" s="158"/>
      <c r="I119" s="158"/>
      <c r="J119" s="158"/>
      <c r="K119" s="158"/>
      <c r="L119" s="165"/>
      <c r="M119" s="158"/>
      <c r="N119" s="164"/>
      <c r="O119" s="158"/>
      <c r="P119" s="160">
        <f>SUM(P120)</f>
        <v>564000</v>
      </c>
      <c r="Q119" s="158"/>
      <c r="R119" s="160">
        <f>SUM(R120)</f>
        <v>690000</v>
      </c>
    </row>
    <row r="120" spans="1:18" s="183" customFormat="1" ht="19.5" customHeight="1">
      <c r="A120" s="163" t="s">
        <v>1040</v>
      </c>
      <c r="B120" s="164"/>
      <c r="C120" s="164"/>
      <c r="D120" s="164"/>
      <c r="E120" s="164"/>
      <c r="F120" s="164"/>
      <c r="G120" s="165"/>
      <c r="H120" s="96" t="s">
        <v>205</v>
      </c>
      <c r="I120" s="96"/>
      <c r="J120" s="96"/>
      <c r="K120" s="96"/>
      <c r="L120" s="515" t="s">
        <v>983</v>
      </c>
      <c r="M120" s="158"/>
      <c r="N120" s="159"/>
      <c r="O120" s="253" t="s">
        <v>984</v>
      </c>
      <c r="P120" s="160">
        <v>564000</v>
      </c>
      <c r="Q120" s="158"/>
      <c r="R120" s="160">
        <v>690000</v>
      </c>
    </row>
    <row r="121" spans="1:18" s="7" customFormat="1" ht="9" customHeight="1">
      <c r="A121" s="95"/>
      <c r="B121" s="83"/>
      <c r="C121" s="83"/>
      <c r="D121" s="83"/>
      <c r="E121" s="83"/>
      <c r="F121" s="83"/>
      <c r="G121" s="84"/>
      <c r="H121" s="96"/>
      <c r="I121" s="96"/>
      <c r="J121" s="96"/>
      <c r="K121" s="96"/>
      <c r="L121" s="84"/>
      <c r="M121" s="116"/>
      <c r="N121" s="83"/>
      <c r="O121" s="116"/>
      <c r="P121" s="195"/>
      <c r="Q121" s="116"/>
      <c r="R121" s="162"/>
    </row>
    <row r="122" spans="1:18" s="7" customFormat="1" ht="18.75" customHeight="1">
      <c r="A122" s="557" t="s">
        <v>1054</v>
      </c>
      <c r="B122" s="164"/>
      <c r="C122" s="164"/>
      <c r="D122" s="164"/>
      <c r="E122" s="83"/>
      <c r="F122" s="83"/>
      <c r="G122" s="84"/>
      <c r="H122" s="157" t="s">
        <v>985</v>
      </c>
      <c r="I122" s="157"/>
      <c r="J122" s="157"/>
      <c r="K122" s="157"/>
      <c r="L122" s="387"/>
      <c r="M122" s="172"/>
      <c r="N122" s="172"/>
      <c r="O122" s="172"/>
      <c r="P122" s="160">
        <f>SUM(P123)</f>
        <v>1535100</v>
      </c>
      <c r="Q122" s="158"/>
      <c r="R122" s="160" t="e">
        <f>SUM(R123+R141+R148)</f>
        <v>#REF!</v>
      </c>
    </row>
    <row r="123" spans="1:18" s="7" customFormat="1" ht="18.75" customHeight="1">
      <c r="A123" s="557" t="s">
        <v>879</v>
      </c>
      <c r="B123" s="83"/>
      <c r="C123" s="83"/>
      <c r="D123" s="83"/>
      <c r="E123" s="83"/>
      <c r="F123" s="83"/>
      <c r="G123" s="84"/>
      <c r="H123" s="157" t="s">
        <v>985</v>
      </c>
      <c r="I123" s="157"/>
      <c r="J123" s="157"/>
      <c r="K123" s="157"/>
      <c r="L123" s="515" t="s">
        <v>983</v>
      </c>
      <c r="M123" s="158"/>
      <c r="N123" s="159"/>
      <c r="O123" s="253" t="s">
        <v>984</v>
      </c>
      <c r="P123" s="160">
        <f>SUM(P124:P133)</f>
        <v>1535100</v>
      </c>
      <c r="Q123" s="158"/>
      <c r="R123" s="160" t="e">
        <f>SUM(R124,#REF!,#REF!)</f>
        <v>#REF!</v>
      </c>
    </row>
    <row r="124" spans="1:18" s="7" customFormat="1" ht="19.5" customHeight="1">
      <c r="A124" s="95"/>
      <c r="B124" s="83" t="s">
        <v>1060</v>
      </c>
      <c r="C124" s="83"/>
      <c r="D124" s="83"/>
      <c r="E124" s="83"/>
      <c r="F124" s="83"/>
      <c r="G124" s="84"/>
      <c r="H124" s="96"/>
      <c r="I124" s="96"/>
      <c r="J124" s="96"/>
      <c r="K124" s="96"/>
      <c r="L124" s="194"/>
      <c r="M124" s="558"/>
      <c r="N124" s="172"/>
      <c r="O124" s="172"/>
      <c r="P124" s="162">
        <v>67000</v>
      </c>
      <c r="Q124" s="116"/>
      <c r="R124" s="162"/>
    </row>
    <row r="125" spans="1:18" s="7" customFormat="1" ht="19.5" customHeight="1">
      <c r="A125" s="95"/>
      <c r="B125" s="83" t="s">
        <v>1307</v>
      </c>
      <c r="C125" s="83"/>
      <c r="D125" s="83"/>
      <c r="E125" s="83"/>
      <c r="F125" s="83"/>
      <c r="G125" s="84"/>
      <c r="H125" s="96"/>
      <c r="I125" s="96"/>
      <c r="J125" s="96"/>
      <c r="K125" s="96"/>
      <c r="L125" s="194"/>
      <c r="M125" s="194"/>
      <c r="N125" s="400"/>
      <c r="O125" s="172"/>
      <c r="P125" s="162"/>
      <c r="Q125" s="84"/>
      <c r="R125" s="162"/>
    </row>
    <row r="126" spans="1:18" s="7" customFormat="1" ht="18.75" customHeight="1">
      <c r="A126" s="399"/>
      <c r="B126" s="83" t="s">
        <v>1341</v>
      </c>
      <c r="C126" s="83"/>
      <c r="D126" s="83"/>
      <c r="E126" s="198"/>
      <c r="F126" s="84"/>
      <c r="G126" s="84"/>
      <c r="H126" s="96"/>
      <c r="I126" s="96"/>
      <c r="J126" s="96"/>
      <c r="K126" s="96"/>
      <c r="L126" s="194"/>
      <c r="M126" s="196"/>
      <c r="N126" s="400"/>
      <c r="O126" s="172"/>
      <c r="P126" s="396">
        <v>320000</v>
      </c>
      <c r="Q126" s="279"/>
      <c r="R126" s="396"/>
    </row>
    <row r="127" spans="1:18" s="288" customFormat="1" ht="20.25" customHeight="1">
      <c r="A127" s="95"/>
      <c r="B127" s="83" t="s">
        <v>1061</v>
      </c>
      <c r="C127" s="280"/>
      <c r="D127" s="84"/>
      <c r="E127" s="83"/>
      <c r="F127" s="83"/>
      <c r="G127" s="84"/>
      <c r="H127" s="96"/>
      <c r="I127" s="96"/>
      <c r="J127" s="96"/>
      <c r="K127" s="96"/>
      <c r="L127" s="161"/>
      <c r="M127" s="174"/>
      <c r="N127" s="161"/>
      <c r="O127" s="175"/>
      <c r="P127" s="195">
        <v>75000</v>
      </c>
      <c r="Q127" s="368"/>
      <c r="R127" s="368"/>
    </row>
    <row r="128" spans="1:18" s="7" customFormat="1" ht="20.25" customHeight="1">
      <c r="A128" s="95"/>
      <c r="B128" s="83" t="s">
        <v>1062</v>
      </c>
      <c r="C128" s="280"/>
      <c r="D128" s="83"/>
      <c r="E128" s="83"/>
      <c r="F128" s="83"/>
      <c r="G128" s="84"/>
      <c r="H128" s="96"/>
      <c r="I128" s="96"/>
      <c r="J128" s="96"/>
      <c r="K128" s="96"/>
      <c r="L128" s="161"/>
      <c r="M128" s="174"/>
      <c r="N128" s="161"/>
      <c r="O128" s="175"/>
      <c r="P128" s="195">
        <v>52000</v>
      </c>
      <c r="Q128" s="162"/>
      <c r="R128" s="162"/>
    </row>
    <row r="129" spans="1:18" s="7" customFormat="1" ht="18.75">
      <c r="A129" s="95"/>
      <c r="B129" s="83" t="s">
        <v>1063</v>
      </c>
      <c r="C129" s="280"/>
      <c r="D129" s="83"/>
      <c r="E129" s="83"/>
      <c r="F129" s="83"/>
      <c r="G129" s="84"/>
      <c r="H129" s="96"/>
      <c r="I129" s="96"/>
      <c r="J129" s="96"/>
      <c r="K129" s="96"/>
      <c r="L129" s="383"/>
      <c r="M129" s="174"/>
      <c r="N129" s="175"/>
      <c r="O129" s="175"/>
      <c r="P129" s="195">
        <v>75000</v>
      </c>
      <c r="Q129" s="116"/>
      <c r="R129" s="162"/>
    </row>
    <row r="130" spans="1:18" s="401" customFormat="1" ht="20.25" customHeight="1">
      <c r="A130" s="95"/>
      <c r="B130" s="83" t="s">
        <v>1064</v>
      </c>
      <c r="C130" s="280"/>
      <c r="D130" s="83"/>
      <c r="E130" s="261"/>
      <c r="F130" s="83"/>
      <c r="G130" s="84"/>
      <c r="H130" s="96"/>
      <c r="I130" s="96"/>
      <c r="J130" s="96"/>
      <c r="K130" s="96"/>
      <c r="L130" s="161"/>
      <c r="M130" s="178"/>
      <c r="N130" s="161"/>
      <c r="O130" s="175"/>
      <c r="P130" s="195">
        <v>75000</v>
      </c>
      <c r="Q130" s="116"/>
      <c r="R130" s="162"/>
    </row>
    <row r="131" spans="1:18" s="7" customFormat="1" ht="18.75">
      <c r="A131" s="95"/>
      <c r="B131" s="83" t="s">
        <v>1065</v>
      </c>
      <c r="C131" s="280"/>
      <c r="D131" s="83"/>
      <c r="E131" s="83"/>
      <c r="F131" s="83"/>
      <c r="G131" s="84"/>
      <c r="H131" s="96"/>
      <c r="I131" s="96"/>
      <c r="J131" s="96"/>
      <c r="K131" s="96"/>
      <c r="L131" s="161"/>
      <c r="M131" s="174"/>
      <c r="N131" s="161"/>
      <c r="O131" s="175"/>
      <c r="P131" s="195">
        <v>329700</v>
      </c>
      <c r="Q131" s="116"/>
      <c r="R131" s="368"/>
    </row>
    <row r="132" spans="1:18" s="7" customFormat="1" ht="18.75">
      <c r="A132" s="95"/>
      <c r="B132" s="83" t="s">
        <v>1281</v>
      </c>
      <c r="C132" s="280"/>
      <c r="D132" s="83"/>
      <c r="E132" s="83"/>
      <c r="F132" s="83"/>
      <c r="G132" s="84"/>
      <c r="H132" s="96"/>
      <c r="I132" s="96"/>
      <c r="J132" s="96"/>
      <c r="K132" s="96"/>
      <c r="L132" s="383"/>
      <c r="M132" s="174"/>
      <c r="N132" s="175"/>
      <c r="O132" s="175"/>
      <c r="P132" s="195">
        <v>300000</v>
      </c>
      <c r="Q132" s="116"/>
      <c r="R132" s="162"/>
    </row>
    <row r="133" spans="1:18" s="7" customFormat="1" ht="18.75">
      <c r="A133" s="95"/>
      <c r="B133" s="83" t="s">
        <v>1066</v>
      </c>
      <c r="C133" s="280"/>
      <c r="D133" s="83"/>
      <c r="E133" s="83"/>
      <c r="F133" s="83"/>
      <c r="G133" s="83"/>
      <c r="H133" s="96"/>
      <c r="I133" s="96"/>
      <c r="J133" s="96"/>
      <c r="K133" s="96"/>
      <c r="L133" s="161"/>
      <c r="M133" s="174"/>
      <c r="N133" s="161"/>
      <c r="O133" s="294"/>
      <c r="P133" s="162">
        <v>241400</v>
      </c>
      <c r="Q133" s="84"/>
      <c r="R133" s="162"/>
    </row>
    <row r="134" spans="1:18" s="329" customFormat="1" ht="15" customHeight="1">
      <c r="A134" s="330"/>
      <c r="B134" s="331"/>
      <c r="C134" s="331"/>
      <c r="D134" s="331"/>
      <c r="E134" s="325"/>
      <c r="F134" s="325"/>
      <c r="G134" s="373"/>
      <c r="H134" s="1208"/>
      <c r="I134" s="1208"/>
      <c r="J134" s="1208"/>
      <c r="K134" s="1208"/>
      <c r="L134" s="1207"/>
      <c r="M134" s="380"/>
      <c r="N134" s="380"/>
      <c r="O134" s="380"/>
      <c r="P134" s="352"/>
      <c r="Q134" s="328"/>
      <c r="R134" s="319"/>
    </row>
    <row r="135" spans="1:18" s="329" customFormat="1" ht="18.75" customHeight="1">
      <c r="A135" s="163" t="s">
        <v>161</v>
      </c>
      <c r="B135" s="164"/>
      <c r="C135" s="164"/>
      <c r="D135" s="164"/>
      <c r="E135" s="83"/>
      <c r="F135" s="83"/>
      <c r="G135" s="84"/>
      <c r="H135" s="157" t="s">
        <v>375</v>
      </c>
      <c r="I135" s="157"/>
      <c r="J135" s="157"/>
      <c r="K135" s="157"/>
      <c r="L135" s="387"/>
      <c r="M135" s="172"/>
      <c r="N135" s="172"/>
      <c r="O135" s="172"/>
      <c r="P135" s="173">
        <v>170000</v>
      </c>
      <c r="Q135" s="328"/>
      <c r="R135" s="319"/>
    </row>
    <row r="136" spans="1:18" s="329" customFormat="1" ht="18.75" customHeight="1">
      <c r="A136" s="163" t="s">
        <v>162</v>
      </c>
      <c r="B136" s="164"/>
      <c r="C136" s="164"/>
      <c r="D136" s="164"/>
      <c r="E136" s="83"/>
      <c r="F136" s="83"/>
      <c r="G136" s="84"/>
      <c r="H136" s="157" t="s">
        <v>375</v>
      </c>
      <c r="I136" s="157"/>
      <c r="J136" s="157"/>
      <c r="K136" s="157"/>
      <c r="L136" s="387"/>
      <c r="M136" s="172"/>
      <c r="N136" s="172"/>
      <c r="O136" s="172"/>
      <c r="P136" s="195"/>
      <c r="Q136" s="328"/>
      <c r="R136" s="319"/>
    </row>
    <row r="137" spans="1:18" s="329" customFormat="1" ht="18.75" customHeight="1">
      <c r="A137" s="163" t="s">
        <v>163</v>
      </c>
      <c r="B137" s="164"/>
      <c r="C137" s="164"/>
      <c r="D137" s="164"/>
      <c r="E137" s="83"/>
      <c r="F137" s="83"/>
      <c r="G137" s="84"/>
      <c r="H137" s="157" t="s">
        <v>375</v>
      </c>
      <c r="I137" s="157"/>
      <c r="J137" s="157"/>
      <c r="K137" s="157"/>
      <c r="L137" s="387"/>
      <c r="M137" s="172"/>
      <c r="N137" s="172"/>
      <c r="O137" s="172"/>
      <c r="P137" s="195"/>
      <c r="Q137" s="328"/>
      <c r="R137" s="319"/>
    </row>
    <row r="138" spans="1:18" s="329" customFormat="1" ht="18.75" customHeight="1">
      <c r="A138" s="163" t="s">
        <v>376</v>
      </c>
      <c r="B138" s="164"/>
      <c r="C138" s="164"/>
      <c r="D138" s="164"/>
      <c r="E138" s="83"/>
      <c r="F138" s="83"/>
      <c r="G138" s="84"/>
      <c r="H138" s="157" t="s">
        <v>375</v>
      </c>
      <c r="I138" s="157"/>
      <c r="J138" s="157"/>
      <c r="K138" s="157"/>
      <c r="L138" s="515" t="s">
        <v>983</v>
      </c>
      <c r="M138" s="158"/>
      <c r="N138" s="159"/>
      <c r="O138" s="253" t="s">
        <v>984</v>
      </c>
      <c r="P138" s="195"/>
      <c r="Q138" s="328"/>
      <c r="R138" s="319"/>
    </row>
    <row r="139" spans="1:18" s="329" customFormat="1" ht="14.25" customHeight="1">
      <c r="A139" s="330"/>
      <c r="B139" s="331"/>
      <c r="C139" s="331"/>
      <c r="D139" s="331"/>
      <c r="E139" s="325"/>
      <c r="F139" s="325"/>
      <c r="G139" s="325"/>
      <c r="H139" s="322"/>
      <c r="I139" s="322"/>
      <c r="J139" s="322"/>
      <c r="K139" s="322"/>
      <c r="L139" s="515"/>
      <c r="M139" s="328"/>
      <c r="N139" s="326"/>
      <c r="O139" s="246"/>
      <c r="P139" s="319"/>
      <c r="Q139" s="373"/>
      <c r="R139" s="319"/>
    </row>
    <row r="140" spans="1:18" s="329" customFormat="1" ht="18.75" customHeight="1">
      <c r="A140" s="163" t="s">
        <v>1057</v>
      </c>
      <c r="B140" s="331"/>
      <c r="C140" s="331"/>
      <c r="D140" s="331"/>
      <c r="E140" s="325"/>
      <c r="F140" s="325"/>
      <c r="G140" s="325"/>
      <c r="H140" s="322"/>
      <c r="I140" s="322"/>
      <c r="J140" s="322"/>
      <c r="K140" s="322"/>
      <c r="L140" s="515"/>
      <c r="M140" s="328"/>
      <c r="N140" s="326"/>
      <c r="O140" s="246"/>
      <c r="P140" s="319"/>
      <c r="Q140" s="373"/>
      <c r="R140" s="319"/>
    </row>
    <row r="141" spans="1:18" s="166" customFormat="1" ht="18.75">
      <c r="A141" s="163" t="s">
        <v>898</v>
      </c>
      <c r="B141" s="164"/>
      <c r="C141" s="164"/>
      <c r="D141" s="83"/>
      <c r="E141" s="83"/>
      <c r="F141" s="83"/>
      <c r="G141" s="164"/>
      <c r="H141" s="157" t="s">
        <v>814</v>
      </c>
      <c r="I141" s="157"/>
      <c r="J141" s="157"/>
      <c r="K141" s="157"/>
      <c r="L141" s="515" t="s">
        <v>983</v>
      </c>
      <c r="M141" s="158"/>
      <c r="N141" s="159"/>
      <c r="O141" s="253" t="s">
        <v>984</v>
      </c>
      <c r="P141" s="160">
        <f>SUM(P142:P144)</f>
        <v>170000</v>
      </c>
      <c r="Q141" s="351"/>
      <c r="R141" s="160">
        <f>SUM(R142)</f>
        <v>0</v>
      </c>
    </row>
    <row r="142" spans="1:18" s="7" customFormat="1" ht="18.75">
      <c r="A142" s="399"/>
      <c r="B142" s="83" t="s">
        <v>1107</v>
      </c>
      <c r="C142" s="83"/>
      <c r="D142" s="83"/>
      <c r="E142" s="198"/>
      <c r="F142" s="84"/>
      <c r="G142" s="84"/>
      <c r="H142" s="96"/>
      <c r="I142" s="96"/>
      <c r="J142" s="96"/>
      <c r="K142" s="96"/>
      <c r="L142" s="115"/>
      <c r="M142" s="196"/>
      <c r="N142" s="400"/>
      <c r="O142" s="172"/>
      <c r="P142" s="396">
        <v>58000</v>
      </c>
      <c r="Q142" s="279" t="s">
        <v>1273</v>
      </c>
      <c r="R142" s="396"/>
    </row>
    <row r="143" spans="1:18" s="7" customFormat="1" ht="18.75">
      <c r="A143" s="399"/>
      <c r="B143" s="83" t="s">
        <v>1108</v>
      </c>
      <c r="C143" s="83"/>
      <c r="D143" s="83"/>
      <c r="E143" s="83"/>
      <c r="F143" s="198"/>
      <c r="G143" s="83"/>
      <c r="H143" s="96"/>
      <c r="I143" s="96"/>
      <c r="J143" s="96"/>
      <c r="K143" s="96"/>
      <c r="L143" s="115"/>
      <c r="M143" s="196"/>
      <c r="N143" s="400"/>
      <c r="O143" s="172"/>
      <c r="P143" s="396">
        <v>50000</v>
      </c>
      <c r="Q143" s="279" t="s">
        <v>1282</v>
      </c>
      <c r="R143" s="396"/>
    </row>
    <row r="144" spans="1:18" s="7" customFormat="1" ht="18.75">
      <c r="A144" s="399"/>
      <c r="B144" s="83" t="s">
        <v>1109</v>
      </c>
      <c r="C144" s="83"/>
      <c r="D144" s="83"/>
      <c r="E144" s="83"/>
      <c r="F144" s="198"/>
      <c r="G144" s="83"/>
      <c r="H144" s="96"/>
      <c r="I144" s="96"/>
      <c r="J144" s="96"/>
      <c r="K144" s="96"/>
      <c r="L144" s="115"/>
      <c r="M144" s="196"/>
      <c r="N144" s="400"/>
      <c r="O144" s="172"/>
      <c r="P144" s="396">
        <v>62000</v>
      </c>
      <c r="Q144" s="279" t="s">
        <v>446</v>
      </c>
      <c r="R144" s="396"/>
    </row>
    <row r="145" spans="1:18" s="166" customFormat="1" ht="13.5" customHeight="1">
      <c r="A145" s="163"/>
      <c r="B145" s="164"/>
      <c r="C145" s="164"/>
      <c r="D145" s="83"/>
      <c r="E145" s="83"/>
      <c r="F145" s="83"/>
      <c r="G145" s="164"/>
      <c r="H145" s="158"/>
      <c r="I145" s="158"/>
      <c r="J145" s="158"/>
      <c r="K145" s="158"/>
      <c r="L145" s="177"/>
      <c r="M145" s="178"/>
      <c r="N145" s="177"/>
      <c r="O145" s="350"/>
      <c r="P145" s="162"/>
      <c r="Q145" s="351"/>
      <c r="R145" s="162"/>
    </row>
    <row r="146" spans="1:18" s="7" customFormat="1" ht="18" customHeight="1">
      <c r="A146" s="163" t="s">
        <v>1055</v>
      </c>
      <c r="B146" s="164"/>
      <c r="C146" s="164"/>
      <c r="D146" s="164"/>
      <c r="E146" s="83"/>
      <c r="F146" s="83"/>
      <c r="G146" s="84"/>
      <c r="H146" s="157" t="s">
        <v>878</v>
      </c>
      <c r="I146" s="157"/>
      <c r="J146" s="157"/>
      <c r="K146" s="157"/>
      <c r="L146" s="387"/>
      <c r="M146" s="172"/>
      <c r="N146" s="172"/>
      <c r="O146" s="172"/>
      <c r="P146" s="173">
        <f>SUM(P147)</f>
        <v>426600</v>
      </c>
      <c r="Q146" s="116"/>
      <c r="R146" s="160" t="e">
        <f>SUM(#REF!)</f>
        <v>#REF!</v>
      </c>
    </row>
    <row r="147" spans="1:18" s="329" customFormat="1" ht="19.5" customHeight="1">
      <c r="A147" s="163" t="s">
        <v>1051</v>
      </c>
      <c r="B147" s="325"/>
      <c r="C147" s="325"/>
      <c r="D147" s="325"/>
      <c r="E147" s="325"/>
      <c r="F147" s="325"/>
      <c r="G147" s="325"/>
      <c r="H147" s="157" t="s">
        <v>878</v>
      </c>
      <c r="I147" s="157"/>
      <c r="J147" s="157"/>
      <c r="K147" s="157"/>
      <c r="L147" s="177"/>
      <c r="M147" s="178"/>
      <c r="N147" s="177"/>
      <c r="O147" s="350"/>
      <c r="P147" s="160">
        <f>SUM(P149)</f>
        <v>426600</v>
      </c>
      <c r="Q147" s="373"/>
      <c r="R147" s="319"/>
    </row>
    <row r="148" spans="1:18" s="166" customFormat="1" ht="18.75">
      <c r="A148" s="163" t="s">
        <v>899</v>
      </c>
      <c r="B148" s="164"/>
      <c r="C148" s="164"/>
      <c r="D148" s="83"/>
      <c r="E148" s="83"/>
      <c r="F148" s="83"/>
      <c r="G148" s="164"/>
      <c r="H148" s="157" t="s">
        <v>878</v>
      </c>
      <c r="I148" s="157"/>
      <c r="J148" s="157"/>
      <c r="K148" s="157"/>
      <c r="L148" s="177"/>
      <c r="M148" s="178"/>
      <c r="N148" s="177"/>
      <c r="O148" s="350"/>
      <c r="P148" s="160">
        <f>SUM(P150)</f>
        <v>426600</v>
      </c>
      <c r="Q148" s="351"/>
      <c r="R148" s="160">
        <f>SUM(R150)</f>
        <v>0</v>
      </c>
    </row>
    <row r="149" spans="1:18" s="166" customFormat="1" ht="18.75">
      <c r="A149" s="163" t="s">
        <v>1052</v>
      </c>
      <c r="B149" s="164"/>
      <c r="C149" s="164"/>
      <c r="D149" s="83"/>
      <c r="E149" s="83"/>
      <c r="F149" s="83"/>
      <c r="G149" s="164"/>
      <c r="H149" s="157" t="s">
        <v>878</v>
      </c>
      <c r="I149" s="157"/>
      <c r="J149" s="157"/>
      <c r="K149" s="157"/>
      <c r="L149" s="515" t="s">
        <v>983</v>
      </c>
      <c r="M149" s="158"/>
      <c r="N149" s="159"/>
      <c r="O149" s="253" t="s">
        <v>984</v>
      </c>
      <c r="P149" s="160">
        <f>SUM(P150)</f>
        <v>426600</v>
      </c>
      <c r="Q149" s="351"/>
      <c r="R149" s="160"/>
    </row>
    <row r="150" spans="1:18" s="7" customFormat="1" ht="18.75">
      <c r="A150" s="399"/>
      <c r="B150" s="83" t="s">
        <v>1110</v>
      </c>
      <c r="C150" s="83"/>
      <c r="D150" s="83"/>
      <c r="E150" s="198"/>
      <c r="F150" s="84"/>
      <c r="G150" s="84"/>
      <c r="H150" s="96"/>
      <c r="I150" s="96"/>
      <c r="J150" s="96"/>
      <c r="K150" s="96"/>
      <c r="L150" s="115"/>
      <c r="M150" s="196"/>
      <c r="N150" s="400"/>
      <c r="O150" s="172"/>
      <c r="P150" s="396">
        <v>426600</v>
      </c>
      <c r="Q150" s="279" t="s">
        <v>1273</v>
      </c>
      <c r="R150" s="396"/>
    </row>
    <row r="151" spans="1:18" s="329" customFormat="1" ht="12.75" customHeight="1">
      <c r="A151" s="330"/>
      <c r="B151" s="331"/>
      <c r="C151" s="331"/>
      <c r="D151" s="331"/>
      <c r="E151" s="325"/>
      <c r="F151" s="325"/>
      <c r="G151" s="373"/>
      <c r="H151" s="322"/>
      <c r="I151" s="322"/>
      <c r="J151" s="322"/>
      <c r="K151" s="322"/>
      <c r="L151" s="386"/>
      <c r="M151" s="380"/>
      <c r="N151" s="380"/>
      <c r="O151" s="380"/>
      <c r="P151" s="352"/>
      <c r="Q151" s="328"/>
      <c r="R151" s="319"/>
    </row>
    <row r="152" spans="1:18" s="329" customFormat="1" ht="18.75" customHeight="1">
      <c r="A152" s="163" t="s">
        <v>447</v>
      </c>
      <c r="B152" s="164"/>
      <c r="C152" s="164"/>
      <c r="D152" s="164"/>
      <c r="E152" s="83"/>
      <c r="F152" s="83"/>
      <c r="G152" s="84"/>
      <c r="H152" s="157" t="s">
        <v>375</v>
      </c>
      <c r="I152" s="157"/>
      <c r="J152" s="157"/>
      <c r="K152" s="157"/>
      <c r="L152" s="386"/>
      <c r="M152" s="380"/>
      <c r="N152" s="380"/>
      <c r="O152" s="380"/>
      <c r="P152" s="352"/>
      <c r="Q152" s="328"/>
      <c r="R152" s="319"/>
    </row>
    <row r="153" spans="1:18" s="329" customFormat="1" ht="18.75" customHeight="1">
      <c r="A153" s="163" t="s">
        <v>448</v>
      </c>
      <c r="B153" s="164"/>
      <c r="C153" s="164"/>
      <c r="D153" s="164"/>
      <c r="E153" s="83"/>
      <c r="F153" s="83"/>
      <c r="G153" s="84"/>
      <c r="H153" s="157" t="s">
        <v>375</v>
      </c>
      <c r="I153" s="157"/>
      <c r="J153" s="157"/>
      <c r="K153" s="157"/>
      <c r="L153" s="386"/>
      <c r="M153" s="380"/>
      <c r="N153" s="380"/>
      <c r="O153" s="380"/>
      <c r="P153" s="352"/>
      <c r="Q153" s="328"/>
      <c r="R153" s="319"/>
    </row>
    <row r="154" spans="1:18" s="329" customFormat="1" ht="18.75" customHeight="1">
      <c r="A154" s="163" t="s">
        <v>595</v>
      </c>
      <c r="B154" s="164"/>
      <c r="C154" s="164"/>
      <c r="D154" s="164"/>
      <c r="E154" s="83"/>
      <c r="F154" s="83"/>
      <c r="G154" s="84"/>
      <c r="H154" s="157" t="s">
        <v>375</v>
      </c>
      <c r="I154" s="157"/>
      <c r="J154" s="157"/>
      <c r="K154" s="157"/>
      <c r="L154" s="386"/>
      <c r="M154" s="380"/>
      <c r="N154" s="380"/>
      <c r="O154" s="380"/>
      <c r="P154" s="352"/>
      <c r="Q154" s="328"/>
      <c r="R154" s="319"/>
    </row>
    <row r="155" spans="1:18" s="329" customFormat="1" ht="18.75" customHeight="1">
      <c r="A155" s="163" t="s">
        <v>596</v>
      </c>
      <c r="B155" s="164"/>
      <c r="C155" s="164"/>
      <c r="D155" s="164"/>
      <c r="E155" s="83"/>
      <c r="F155" s="83"/>
      <c r="G155" s="84"/>
      <c r="H155" s="157" t="s">
        <v>375</v>
      </c>
      <c r="I155" s="157"/>
      <c r="J155" s="157"/>
      <c r="K155" s="157"/>
      <c r="L155" s="515" t="s">
        <v>983</v>
      </c>
      <c r="M155" s="158"/>
      <c r="N155" s="159"/>
      <c r="O155" s="253" t="s">
        <v>984</v>
      </c>
      <c r="P155" s="352"/>
      <c r="Q155" s="328"/>
      <c r="R155" s="319"/>
    </row>
    <row r="156" spans="1:18" s="7" customFormat="1" ht="18.75" customHeight="1">
      <c r="A156" s="403"/>
      <c r="B156" s="295"/>
      <c r="C156" s="295"/>
      <c r="D156" s="295"/>
      <c r="E156" s="295"/>
      <c r="F156" s="295"/>
      <c r="G156" s="560"/>
      <c r="H156" s="404"/>
      <c r="I156" s="404"/>
      <c r="J156" s="404"/>
      <c r="K156" s="404"/>
      <c r="L156" s="405"/>
      <c r="M156" s="406"/>
      <c r="N156" s="406"/>
      <c r="O156" s="406"/>
      <c r="P156" s="407"/>
      <c r="Q156" s="404"/>
      <c r="R156" s="162"/>
    </row>
  </sheetData>
  <sheetProtection/>
  <mergeCells count="9">
    <mergeCell ref="L2:O2"/>
    <mergeCell ref="C47:G47"/>
    <mergeCell ref="C50:G50"/>
    <mergeCell ref="A109:G109"/>
    <mergeCell ref="H2:I2"/>
    <mergeCell ref="J2:J4"/>
    <mergeCell ref="K2:K4"/>
    <mergeCell ref="H3:H4"/>
    <mergeCell ref="I3:I4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209">
      <selection activeCell="A211" sqref="A211:IV213"/>
    </sheetView>
  </sheetViews>
  <sheetFormatPr defaultColWidth="9.140625" defaultRowHeight="21.75"/>
  <cols>
    <col min="1" max="1" width="2.421875" style="239" customWidth="1"/>
    <col min="2" max="2" width="2.57421875" style="239" customWidth="1"/>
    <col min="3" max="3" width="37.00390625" style="239" customWidth="1"/>
    <col min="4" max="4" width="9.421875" style="239" customWidth="1"/>
    <col min="5" max="5" width="10.28125" style="239" hidden="1" customWidth="1"/>
    <col min="6" max="6" width="9.57421875" style="239" hidden="1" customWidth="1"/>
    <col min="7" max="10" width="10.28125" style="239" hidden="1" customWidth="1"/>
    <col min="11" max="12" width="10.00390625" style="239" hidden="1" customWidth="1"/>
    <col min="13" max="13" width="7.7109375" style="239" customWidth="1"/>
    <col min="14" max="14" width="8.00390625" style="239" customWidth="1"/>
    <col min="15" max="16384" width="9.140625" style="239" customWidth="1"/>
  </cols>
  <sheetData>
    <row r="1" s="2" customFormat="1" ht="19.5" customHeight="1">
      <c r="A1" s="713" t="s">
        <v>1346</v>
      </c>
    </row>
    <row r="2" s="2" customFormat="1" ht="15.75" customHeight="1"/>
    <row r="3" s="1" customFormat="1" ht="19.5" customHeight="1">
      <c r="A3" s="1" t="s">
        <v>398</v>
      </c>
    </row>
    <row r="4" s="2" customFormat="1" ht="13.5" customHeight="1"/>
    <row r="5" s="2" customFormat="1" ht="23.25" customHeight="1">
      <c r="C5" s="1" t="s">
        <v>1347</v>
      </c>
    </row>
    <row r="6" spans="1:14" s="141" customFormat="1" ht="20.25" customHeight="1">
      <c r="A6" s="42"/>
      <c r="B6" s="43"/>
      <c r="C6" s="44"/>
      <c r="D6" s="45"/>
      <c r="E6" s="45" t="s">
        <v>582</v>
      </c>
      <c r="F6" s="45" t="s">
        <v>582</v>
      </c>
      <c r="G6" s="45" t="s">
        <v>582</v>
      </c>
      <c r="H6" s="45" t="s">
        <v>582</v>
      </c>
      <c r="I6" s="45" t="s">
        <v>582</v>
      </c>
      <c r="J6" s="45" t="s">
        <v>582</v>
      </c>
      <c r="K6" s="45" t="s">
        <v>582</v>
      </c>
      <c r="L6" s="45" t="s">
        <v>582</v>
      </c>
      <c r="M6" s="714" t="s">
        <v>682</v>
      </c>
      <c r="N6" s="714" t="s">
        <v>1348</v>
      </c>
    </row>
    <row r="7" spans="1:14" s="141" customFormat="1" ht="21.75" customHeight="1">
      <c r="A7" s="689" t="s">
        <v>398</v>
      </c>
      <c r="B7" s="689"/>
      <c r="C7" s="689"/>
      <c r="D7" s="47" t="s">
        <v>276</v>
      </c>
      <c r="E7" s="47" t="s">
        <v>584</v>
      </c>
      <c r="F7" s="47" t="s">
        <v>460</v>
      </c>
      <c r="G7" s="47" t="s">
        <v>389</v>
      </c>
      <c r="H7" s="47" t="s">
        <v>336</v>
      </c>
      <c r="I7" s="47" t="s">
        <v>640</v>
      </c>
      <c r="J7" s="47" t="s">
        <v>165</v>
      </c>
      <c r="K7" s="47" t="s">
        <v>108</v>
      </c>
      <c r="L7" s="47" t="s">
        <v>725</v>
      </c>
      <c r="M7" s="715"/>
      <c r="N7" s="715"/>
    </row>
    <row r="8" spans="1:14" s="141" customFormat="1" ht="20.25" customHeight="1">
      <c r="A8" s="49"/>
      <c r="B8" s="50"/>
      <c r="C8" s="51"/>
      <c r="D8" s="52"/>
      <c r="E8" s="52" t="s">
        <v>681</v>
      </c>
      <c r="F8" s="52" t="s">
        <v>681</v>
      </c>
      <c r="G8" s="52" t="s">
        <v>681</v>
      </c>
      <c r="H8" s="52" t="s">
        <v>681</v>
      </c>
      <c r="I8" s="52" t="s">
        <v>681</v>
      </c>
      <c r="J8" s="52" t="s">
        <v>681</v>
      </c>
      <c r="K8" s="52" t="s">
        <v>681</v>
      </c>
      <c r="L8" s="52" t="s">
        <v>681</v>
      </c>
      <c r="M8" s="716"/>
      <c r="N8" s="716"/>
    </row>
    <row r="9" spans="1:14" s="8" customFormat="1" ht="18.75">
      <c r="A9" s="53" t="s">
        <v>347</v>
      </c>
      <c r="B9" s="54"/>
      <c r="C9" s="55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8" customFormat="1" ht="18.75">
      <c r="A10" s="59"/>
      <c r="B10" s="32" t="s">
        <v>499</v>
      </c>
      <c r="C10" s="31"/>
      <c r="D10" s="60" t="s">
        <v>275</v>
      </c>
      <c r="E10" s="61" t="s">
        <v>579</v>
      </c>
      <c r="F10" s="61" t="s">
        <v>278</v>
      </c>
      <c r="G10" s="62" t="s">
        <v>361</v>
      </c>
      <c r="H10" s="62" t="s">
        <v>344</v>
      </c>
      <c r="I10" s="62" t="s">
        <v>676</v>
      </c>
      <c r="J10" s="62" t="s">
        <v>548</v>
      </c>
      <c r="K10" s="62" t="s">
        <v>116</v>
      </c>
      <c r="L10" s="62" t="s">
        <v>735</v>
      </c>
      <c r="M10" s="61">
        <f>SUM(M11:M11)</f>
        <v>180</v>
      </c>
      <c r="N10" s="61"/>
    </row>
    <row r="11" spans="1:14" s="8" customFormat="1" ht="18.75">
      <c r="A11" s="59"/>
      <c r="B11" s="32"/>
      <c r="C11" s="31" t="s">
        <v>12</v>
      </c>
      <c r="D11" s="60" t="s">
        <v>275</v>
      </c>
      <c r="E11" s="61" t="s">
        <v>579</v>
      </c>
      <c r="F11" s="61" t="s">
        <v>82</v>
      </c>
      <c r="G11" s="62" t="s">
        <v>391</v>
      </c>
      <c r="H11" s="62" t="s">
        <v>342</v>
      </c>
      <c r="I11" s="62" t="s">
        <v>674</v>
      </c>
      <c r="J11" s="62" t="s">
        <v>547</v>
      </c>
      <c r="K11" s="62" t="s">
        <v>114</v>
      </c>
      <c r="L11" s="62" t="s">
        <v>733</v>
      </c>
      <c r="M11" s="62">
        <v>180</v>
      </c>
      <c r="N11" s="62"/>
    </row>
    <row r="12" spans="1:14" s="8" customFormat="1" ht="18.75">
      <c r="A12" s="59"/>
      <c r="B12" s="32" t="s">
        <v>44</v>
      </c>
      <c r="C12" s="31"/>
      <c r="D12" s="60" t="s">
        <v>275</v>
      </c>
      <c r="E12" s="62" t="s">
        <v>581</v>
      </c>
      <c r="F12" s="62" t="s">
        <v>280</v>
      </c>
      <c r="G12" s="62" t="s">
        <v>613</v>
      </c>
      <c r="H12" s="62" t="s">
        <v>408</v>
      </c>
      <c r="I12" s="62" t="s">
        <v>673</v>
      </c>
      <c r="J12" s="62" t="s">
        <v>551</v>
      </c>
      <c r="K12" s="62" t="s">
        <v>118</v>
      </c>
      <c r="L12" s="62" t="s">
        <v>742</v>
      </c>
      <c r="M12" s="62">
        <f>SUM(M13:M13)</f>
        <v>250</v>
      </c>
      <c r="N12" s="62"/>
    </row>
    <row r="13" spans="1:14" s="8" customFormat="1" ht="18.75">
      <c r="A13" s="59"/>
      <c r="B13" s="32"/>
      <c r="C13" s="31" t="s">
        <v>12</v>
      </c>
      <c r="D13" s="60" t="s">
        <v>275</v>
      </c>
      <c r="E13" s="62" t="s">
        <v>467</v>
      </c>
      <c r="F13" s="62" t="s">
        <v>467</v>
      </c>
      <c r="G13" s="62" t="s">
        <v>365</v>
      </c>
      <c r="H13" s="62" t="s">
        <v>406</v>
      </c>
      <c r="I13" s="62" t="s">
        <v>668</v>
      </c>
      <c r="J13" s="62" t="s">
        <v>549</v>
      </c>
      <c r="K13" s="62" t="s">
        <v>117</v>
      </c>
      <c r="L13" s="62" t="s">
        <v>743</v>
      </c>
      <c r="M13" s="62">
        <v>250</v>
      </c>
      <c r="N13" s="62"/>
    </row>
    <row r="14" spans="1:14" s="8" customFormat="1" ht="18.75">
      <c r="A14" s="59"/>
      <c r="B14" s="32" t="s">
        <v>532</v>
      </c>
      <c r="C14" s="31"/>
      <c r="D14" s="60" t="s">
        <v>275</v>
      </c>
      <c r="E14" s="61" t="s">
        <v>618</v>
      </c>
      <c r="F14" s="62" t="s">
        <v>620</v>
      </c>
      <c r="G14" s="65" t="s">
        <v>364</v>
      </c>
      <c r="H14" s="66" t="s">
        <v>412</v>
      </c>
      <c r="I14" s="66" t="s">
        <v>16</v>
      </c>
      <c r="J14" s="66" t="s">
        <v>554</v>
      </c>
      <c r="K14" s="66" t="s">
        <v>122</v>
      </c>
      <c r="L14" s="66" t="s">
        <v>745</v>
      </c>
      <c r="M14" s="65">
        <f>SUM(M15:M15)</f>
        <v>900</v>
      </c>
      <c r="N14" s="65"/>
    </row>
    <row r="15" spans="1:14" s="8" customFormat="1" ht="18.75">
      <c r="A15" s="59"/>
      <c r="B15" s="32"/>
      <c r="C15" s="31" t="s">
        <v>12</v>
      </c>
      <c r="D15" s="60" t="s">
        <v>275</v>
      </c>
      <c r="E15" s="61" t="s">
        <v>616</v>
      </c>
      <c r="F15" s="65" t="s">
        <v>615</v>
      </c>
      <c r="G15" s="65" t="s">
        <v>363</v>
      </c>
      <c r="H15" s="62" t="s">
        <v>410</v>
      </c>
      <c r="I15" s="65" t="s">
        <v>679</v>
      </c>
      <c r="J15" s="66" t="s">
        <v>552</v>
      </c>
      <c r="K15" s="66" t="s">
        <v>120</v>
      </c>
      <c r="L15" s="66" t="s">
        <v>746</v>
      </c>
      <c r="M15" s="65">
        <v>900</v>
      </c>
      <c r="N15" s="65"/>
    </row>
    <row r="16" spans="1:14" s="8" customFormat="1" ht="18.75">
      <c r="A16" s="86"/>
      <c r="B16" s="68" t="s">
        <v>585</v>
      </c>
      <c r="C16" s="263"/>
      <c r="D16" s="89" t="s">
        <v>589</v>
      </c>
      <c r="E16" s="264"/>
      <c r="F16" s="90"/>
      <c r="G16" s="90"/>
      <c r="H16" s="90" t="s">
        <v>458</v>
      </c>
      <c r="I16" s="90" t="s">
        <v>458</v>
      </c>
      <c r="J16" s="90" t="s">
        <v>189</v>
      </c>
      <c r="K16" s="90" t="s">
        <v>191</v>
      </c>
      <c r="L16" s="90" t="s">
        <v>770</v>
      </c>
      <c r="M16" s="573"/>
      <c r="N16" s="573"/>
    </row>
    <row r="17" spans="1:14" s="8" customFormat="1" ht="18.75">
      <c r="A17" s="59"/>
      <c r="B17" s="32" t="s">
        <v>587</v>
      </c>
      <c r="C17" s="64"/>
      <c r="D17" s="60" t="s">
        <v>589</v>
      </c>
      <c r="E17" s="61"/>
      <c r="F17" s="62"/>
      <c r="G17" s="62"/>
      <c r="H17" s="62" t="s">
        <v>458</v>
      </c>
      <c r="I17" s="62" t="s">
        <v>458</v>
      </c>
      <c r="J17" s="62" t="s">
        <v>190</v>
      </c>
      <c r="K17" s="62" t="s">
        <v>236</v>
      </c>
      <c r="L17" s="62" t="s">
        <v>753</v>
      </c>
      <c r="M17" s="410"/>
      <c r="N17" s="410"/>
    </row>
    <row r="18" spans="1:14" s="8" customFormat="1" ht="18.75">
      <c r="A18" s="59"/>
      <c r="B18" s="32" t="s">
        <v>588</v>
      </c>
      <c r="C18" s="64"/>
      <c r="D18" s="60" t="s">
        <v>589</v>
      </c>
      <c r="E18" s="61"/>
      <c r="F18" s="62"/>
      <c r="G18" s="62"/>
      <c r="H18" s="62" t="s">
        <v>458</v>
      </c>
      <c r="I18" s="62" t="s">
        <v>458</v>
      </c>
      <c r="J18" s="62" t="s">
        <v>191</v>
      </c>
      <c r="K18" s="62" t="s">
        <v>191</v>
      </c>
      <c r="L18" s="62" t="s">
        <v>754</v>
      </c>
      <c r="M18" s="410"/>
      <c r="N18" s="410"/>
    </row>
    <row r="19" spans="1:14" s="78" customFormat="1" ht="18.75">
      <c r="A19" s="79" t="s">
        <v>348</v>
      </c>
      <c r="B19" s="32"/>
      <c r="C19" s="31"/>
      <c r="D19" s="60"/>
      <c r="E19" s="62"/>
      <c r="F19" s="62"/>
      <c r="G19" s="62"/>
      <c r="H19" s="62"/>
      <c r="I19" s="62"/>
      <c r="J19" s="62"/>
      <c r="K19" s="62"/>
      <c r="L19" s="62"/>
      <c r="M19" s="392"/>
      <c r="N19" s="392"/>
    </row>
    <row r="20" spans="1:14" s="78" customFormat="1" ht="18.75">
      <c r="A20" s="59"/>
      <c r="B20" s="32" t="s">
        <v>510</v>
      </c>
      <c r="C20" s="31"/>
      <c r="D20" s="60" t="s">
        <v>327</v>
      </c>
      <c r="E20" s="61" t="s">
        <v>27</v>
      </c>
      <c r="F20" s="82" t="s">
        <v>311</v>
      </c>
      <c r="G20" s="82" t="s">
        <v>311</v>
      </c>
      <c r="H20" s="82" t="s">
        <v>311</v>
      </c>
      <c r="I20" s="82" t="s">
        <v>311</v>
      </c>
      <c r="J20" s="82" t="s">
        <v>311</v>
      </c>
      <c r="K20" s="82" t="s">
        <v>311</v>
      </c>
      <c r="L20" s="82" t="s">
        <v>311</v>
      </c>
      <c r="M20" s="82"/>
      <c r="N20" s="82"/>
    </row>
    <row r="21" spans="1:14" s="78" customFormat="1" ht="18.75">
      <c r="A21" s="59"/>
      <c r="B21" s="32" t="s">
        <v>512</v>
      </c>
      <c r="C21" s="31" t="s">
        <v>1337</v>
      </c>
      <c r="D21" s="60" t="s">
        <v>328</v>
      </c>
      <c r="E21" s="62"/>
      <c r="F21" s="61" t="s">
        <v>309</v>
      </c>
      <c r="G21" s="61" t="s">
        <v>310</v>
      </c>
      <c r="H21" s="61" t="s">
        <v>409</v>
      </c>
      <c r="I21" s="61" t="s">
        <v>511</v>
      </c>
      <c r="J21" s="61" t="s">
        <v>192</v>
      </c>
      <c r="K21" s="61" t="s">
        <v>231</v>
      </c>
      <c r="L21" s="61" t="s">
        <v>765</v>
      </c>
      <c r="M21" s="82" t="s">
        <v>308</v>
      </c>
      <c r="N21" s="82"/>
    </row>
    <row r="22" spans="1:14" s="58" customFormat="1" ht="18.75">
      <c r="A22" s="59"/>
      <c r="B22" s="32"/>
      <c r="C22" s="31" t="s">
        <v>1338</v>
      </c>
      <c r="D22" s="60"/>
      <c r="E22" s="61"/>
      <c r="F22" s="62"/>
      <c r="G22" s="62"/>
      <c r="H22" s="62"/>
      <c r="I22" s="62"/>
      <c r="J22" s="62"/>
      <c r="K22" s="62"/>
      <c r="L22" s="62"/>
      <c r="M22" s="61" t="s">
        <v>1339</v>
      </c>
      <c r="N22" s="61"/>
    </row>
    <row r="23" spans="1:14" s="78" customFormat="1" ht="18.75" hidden="1">
      <c r="A23" s="59"/>
      <c r="B23" s="32" t="s">
        <v>14</v>
      </c>
      <c r="C23" s="31"/>
      <c r="D23" s="60" t="s">
        <v>469</v>
      </c>
      <c r="E23" s="61" t="s">
        <v>578</v>
      </c>
      <c r="F23" s="62" t="s">
        <v>285</v>
      </c>
      <c r="G23" s="62" t="s">
        <v>285</v>
      </c>
      <c r="H23" s="62" t="s">
        <v>285</v>
      </c>
      <c r="I23" s="62">
        <v>9</v>
      </c>
      <c r="J23" s="62"/>
      <c r="K23" s="62"/>
      <c r="L23" s="62"/>
      <c r="M23" s="62">
        <v>9</v>
      </c>
      <c r="N23" s="62">
        <v>9</v>
      </c>
    </row>
    <row r="24" spans="1:14" s="78" customFormat="1" ht="18.75" hidden="1">
      <c r="A24" s="59"/>
      <c r="B24" s="32" t="s">
        <v>422</v>
      </c>
      <c r="C24" s="31"/>
      <c r="D24" s="60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78" customFormat="1" ht="18.75" hidden="1">
      <c r="A25" s="59"/>
      <c r="B25" s="32" t="s">
        <v>534</v>
      </c>
      <c r="C25" s="31"/>
      <c r="D25" s="60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s="78" customFormat="1" ht="18.75" hidden="1">
      <c r="A26" s="59"/>
      <c r="B26" s="32" t="s">
        <v>423</v>
      </c>
      <c r="C26" s="31"/>
      <c r="D26" s="60" t="s">
        <v>461</v>
      </c>
      <c r="E26" s="62" t="s">
        <v>577</v>
      </c>
      <c r="F26" s="62" t="s">
        <v>155</v>
      </c>
      <c r="G26" s="62">
        <v>1</v>
      </c>
      <c r="H26" s="62">
        <v>1</v>
      </c>
      <c r="I26" s="62">
        <v>1</v>
      </c>
      <c r="J26" s="62"/>
      <c r="K26" s="62"/>
      <c r="L26" s="62"/>
      <c r="M26" s="62">
        <v>1</v>
      </c>
      <c r="N26" s="62">
        <v>1</v>
      </c>
    </row>
    <row r="27" spans="1:14" s="78" customFormat="1" ht="18.75" hidden="1">
      <c r="A27" s="59"/>
      <c r="B27" s="32" t="s">
        <v>500</v>
      </c>
      <c r="C27" s="31"/>
      <c r="D27" s="60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s="78" customFormat="1" ht="18.75" hidden="1">
      <c r="A28" s="59"/>
      <c r="B28" s="32" t="s">
        <v>424</v>
      </c>
      <c r="C28" s="31"/>
      <c r="D28" s="60" t="s">
        <v>474</v>
      </c>
      <c r="E28" s="80" t="s">
        <v>458</v>
      </c>
      <c r="F28" s="62" t="s">
        <v>23</v>
      </c>
      <c r="G28" s="62">
        <v>7</v>
      </c>
      <c r="H28" s="62">
        <v>7</v>
      </c>
      <c r="I28" s="62">
        <v>7</v>
      </c>
      <c r="J28" s="62"/>
      <c r="K28" s="62"/>
      <c r="L28" s="62"/>
      <c r="M28" s="62">
        <v>7</v>
      </c>
      <c r="N28" s="62">
        <v>7</v>
      </c>
    </row>
    <row r="29" spans="1:14" s="78" customFormat="1" ht="18.75" hidden="1">
      <c r="A29" s="59"/>
      <c r="B29" s="32"/>
      <c r="C29" s="31" t="s">
        <v>45</v>
      </c>
      <c r="D29" s="60"/>
      <c r="E29" s="62"/>
      <c r="F29" s="81" t="s">
        <v>24</v>
      </c>
      <c r="G29" s="62"/>
      <c r="H29" s="62"/>
      <c r="I29" s="62"/>
      <c r="J29" s="62"/>
      <c r="K29" s="62"/>
      <c r="L29" s="62"/>
      <c r="M29" s="62"/>
      <c r="N29" s="62"/>
    </row>
    <row r="30" spans="1:14" s="78" customFormat="1" ht="18.75" hidden="1">
      <c r="A30" s="59"/>
      <c r="B30" s="32" t="s">
        <v>425</v>
      </c>
      <c r="C30" s="31"/>
      <c r="D30" s="60" t="s">
        <v>683</v>
      </c>
      <c r="E30" s="61" t="s">
        <v>69</v>
      </c>
      <c r="F30" s="62" t="s">
        <v>415</v>
      </c>
      <c r="G30" s="62">
        <v>100</v>
      </c>
      <c r="H30" s="62">
        <v>100</v>
      </c>
      <c r="I30" s="62">
        <v>100</v>
      </c>
      <c r="J30" s="62"/>
      <c r="K30" s="62"/>
      <c r="L30" s="62"/>
      <c r="M30" s="62">
        <v>100</v>
      </c>
      <c r="N30" s="62">
        <v>100</v>
      </c>
    </row>
    <row r="31" spans="1:14" s="78" customFormat="1" ht="18.75" hidden="1">
      <c r="A31" s="59"/>
      <c r="B31" s="32"/>
      <c r="C31" s="31" t="s">
        <v>501</v>
      </c>
      <c r="D31" s="60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s="78" customFormat="1" ht="18.75">
      <c r="A32" s="59"/>
      <c r="B32" s="32" t="s">
        <v>333</v>
      </c>
      <c r="C32" s="31"/>
      <c r="D32" s="60" t="s">
        <v>683</v>
      </c>
      <c r="E32" s="62"/>
      <c r="F32" s="62"/>
      <c r="G32" s="62"/>
      <c r="H32" s="62" t="s">
        <v>50</v>
      </c>
      <c r="I32" s="62" t="s">
        <v>49</v>
      </c>
      <c r="J32" s="101" t="s">
        <v>193</v>
      </c>
      <c r="K32" s="101" t="s">
        <v>232</v>
      </c>
      <c r="L32" s="101" t="s">
        <v>748</v>
      </c>
      <c r="M32" s="62" t="s">
        <v>864</v>
      </c>
      <c r="N32" s="62"/>
    </row>
    <row r="33" spans="1:14" s="78" customFormat="1" ht="18.75">
      <c r="A33" s="59"/>
      <c r="B33" s="32" t="s">
        <v>863</v>
      </c>
      <c r="C33" s="31"/>
      <c r="D33" s="60"/>
      <c r="E33" s="62"/>
      <c r="F33" s="62"/>
      <c r="G33" s="62"/>
      <c r="H33" s="62"/>
      <c r="I33" s="62"/>
      <c r="J33" s="82"/>
      <c r="K33" s="82"/>
      <c r="L33" s="82"/>
      <c r="M33" s="82"/>
      <c r="N33" s="82"/>
    </row>
    <row r="34" spans="1:14" s="78" customFormat="1" ht="20.25" customHeight="1">
      <c r="A34" s="59"/>
      <c r="B34" s="32" t="s">
        <v>726</v>
      </c>
      <c r="C34" s="31"/>
      <c r="D34" s="60" t="s">
        <v>683</v>
      </c>
      <c r="E34" s="62"/>
      <c r="F34" s="62"/>
      <c r="G34" s="62"/>
      <c r="H34" s="60" t="s">
        <v>51</v>
      </c>
      <c r="I34" s="60" t="s">
        <v>52</v>
      </c>
      <c r="J34" s="82" t="s">
        <v>173</v>
      </c>
      <c r="K34" s="82" t="s">
        <v>173</v>
      </c>
      <c r="L34" s="82" t="s">
        <v>173</v>
      </c>
      <c r="M34" s="82" t="s">
        <v>1309</v>
      </c>
      <c r="N34" s="82"/>
    </row>
    <row r="35" spans="1:14" s="78" customFormat="1" ht="18.75">
      <c r="A35" s="59"/>
      <c r="B35" s="32"/>
      <c r="C35" s="31" t="s">
        <v>865</v>
      </c>
      <c r="D35" s="60"/>
      <c r="E35" s="62"/>
      <c r="F35" s="62"/>
      <c r="G35" s="62"/>
      <c r="H35" s="62"/>
      <c r="I35" s="62"/>
      <c r="J35" s="82"/>
      <c r="K35" s="82"/>
      <c r="L35" s="82"/>
      <c r="M35" s="82"/>
      <c r="N35" s="82"/>
    </row>
    <row r="36" spans="1:14" s="78" customFormat="1" ht="18.75">
      <c r="A36" s="59"/>
      <c r="B36" s="83" t="s">
        <v>590</v>
      </c>
      <c r="C36" s="31"/>
      <c r="D36" s="60" t="s">
        <v>473</v>
      </c>
      <c r="E36" s="62"/>
      <c r="F36" s="62"/>
      <c r="G36" s="62"/>
      <c r="H36" s="62" t="s">
        <v>435</v>
      </c>
      <c r="I36" s="62" t="s">
        <v>427</v>
      </c>
      <c r="J36" s="62" t="s">
        <v>435</v>
      </c>
      <c r="K36" s="62" t="s">
        <v>435</v>
      </c>
      <c r="L36" s="62" t="s">
        <v>435</v>
      </c>
      <c r="M36" s="91" t="s">
        <v>862</v>
      </c>
      <c r="N36" s="91"/>
    </row>
    <row r="37" spans="1:14" s="78" customFormat="1" ht="18.75">
      <c r="A37" s="59"/>
      <c r="B37" s="83" t="s">
        <v>237</v>
      </c>
      <c r="C37" s="31"/>
      <c r="D37" s="60"/>
      <c r="E37" s="62"/>
      <c r="F37" s="62"/>
      <c r="G37" s="62"/>
      <c r="H37" s="62"/>
      <c r="I37" s="62"/>
      <c r="J37" s="82"/>
      <c r="K37" s="82"/>
      <c r="L37" s="82"/>
      <c r="M37" s="349">
        <v>3</v>
      </c>
      <c r="N37" s="349"/>
    </row>
    <row r="38" spans="1:14" s="78" customFormat="1" ht="18.75">
      <c r="A38" s="59"/>
      <c r="B38" s="32" t="s">
        <v>1310</v>
      </c>
      <c r="C38" s="31"/>
      <c r="D38" s="60" t="s">
        <v>683</v>
      </c>
      <c r="E38" s="61" t="s">
        <v>70</v>
      </c>
      <c r="F38" s="62" t="s">
        <v>523</v>
      </c>
      <c r="G38" s="62" t="s">
        <v>286</v>
      </c>
      <c r="H38" s="62" t="s">
        <v>433</v>
      </c>
      <c r="I38" s="62" t="s">
        <v>428</v>
      </c>
      <c r="J38" s="62" t="s">
        <v>323</v>
      </c>
      <c r="K38" s="62" t="s">
        <v>233</v>
      </c>
      <c r="L38" s="62" t="s">
        <v>766</v>
      </c>
      <c r="M38" s="62">
        <v>85</v>
      </c>
      <c r="N38" s="62"/>
    </row>
    <row r="39" spans="1:14" s="78" customFormat="1" ht="18.75">
      <c r="A39" s="59"/>
      <c r="B39" s="32" t="s">
        <v>1311</v>
      </c>
      <c r="C39" s="31"/>
      <c r="D39" s="60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s="78" customFormat="1" ht="18.75">
      <c r="A40" s="59"/>
      <c r="B40" s="32" t="s">
        <v>1312</v>
      </c>
      <c r="C40" s="31"/>
      <c r="D40" s="60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s="580" customFormat="1" ht="19.5" customHeight="1">
      <c r="A41" s="576"/>
      <c r="B41" s="577" t="s">
        <v>144</v>
      </c>
      <c r="C41" s="578"/>
      <c r="D41" s="579" t="s">
        <v>683</v>
      </c>
      <c r="E41" s="61" t="s">
        <v>71</v>
      </c>
      <c r="F41" s="62" t="s">
        <v>524</v>
      </c>
      <c r="G41" s="62" t="s">
        <v>287</v>
      </c>
      <c r="H41" s="62" t="s">
        <v>420</v>
      </c>
      <c r="I41" s="62" t="s">
        <v>429</v>
      </c>
      <c r="J41" s="62" t="s">
        <v>325</v>
      </c>
      <c r="K41" s="62" t="s">
        <v>147</v>
      </c>
      <c r="L41" s="62" t="s">
        <v>767</v>
      </c>
      <c r="M41" s="62" t="s">
        <v>940</v>
      </c>
      <c r="N41" s="62"/>
    </row>
    <row r="42" spans="1:14" s="78" customFormat="1" ht="18.75">
      <c r="A42" s="86"/>
      <c r="B42" s="87" t="s">
        <v>868</v>
      </c>
      <c r="C42" s="88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8" customFormat="1" ht="18.75">
      <c r="A43" s="59"/>
      <c r="B43" s="32" t="s">
        <v>637</v>
      </c>
      <c r="C43" s="31"/>
      <c r="D43" s="60" t="s">
        <v>683</v>
      </c>
      <c r="E43" s="61" t="s">
        <v>72</v>
      </c>
      <c r="F43" s="62" t="s">
        <v>525</v>
      </c>
      <c r="G43" s="62" t="s">
        <v>197</v>
      </c>
      <c r="H43" s="62" t="s">
        <v>434</v>
      </c>
      <c r="I43" s="62" t="s">
        <v>430</v>
      </c>
      <c r="J43" s="62" t="s">
        <v>324</v>
      </c>
      <c r="K43" s="62" t="s">
        <v>146</v>
      </c>
      <c r="L43" s="62" t="s">
        <v>768</v>
      </c>
      <c r="M43" s="62">
        <v>85</v>
      </c>
      <c r="N43" s="62"/>
    </row>
    <row r="44" spans="1:14" s="78" customFormat="1" ht="18.75">
      <c r="A44" s="59"/>
      <c r="B44" s="32" t="s">
        <v>869</v>
      </c>
      <c r="C44" s="31"/>
      <c r="D44" s="60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s="78" customFormat="1" ht="18.75">
      <c r="A45" s="59"/>
      <c r="B45" s="32" t="s">
        <v>1313</v>
      </c>
      <c r="C45" s="31"/>
      <c r="D45" s="60" t="s">
        <v>473</v>
      </c>
      <c r="E45" s="85" t="s">
        <v>73</v>
      </c>
      <c r="F45" s="91" t="s">
        <v>526</v>
      </c>
      <c r="G45" s="91" t="s">
        <v>526</v>
      </c>
      <c r="H45" s="91" t="s">
        <v>439</v>
      </c>
      <c r="I45" s="91" t="s">
        <v>431</v>
      </c>
      <c r="J45" s="91" t="s">
        <v>181</v>
      </c>
      <c r="K45" s="91" t="s">
        <v>234</v>
      </c>
      <c r="L45" s="91" t="s">
        <v>769</v>
      </c>
      <c r="M45" s="91">
        <v>4</v>
      </c>
      <c r="N45" s="91"/>
    </row>
    <row r="46" spans="1:14" s="78" customFormat="1" ht="18.75">
      <c r="A46" s="86"/>
      <c r="B46" s="32" t="s">
        <v>1314</v>
      </c>
      <c r="C46" s="88"/>
      <c r="D46" s="60" t="s">
        <v>661</v>
      </c>
      <c r="E46" s="62"/>
      <c r="F46" s="61"/>
      <c r="G46" s="91"/>
      <c r="H46" s="91"/>
      <c r="I46" s="91"/>
      <c r="J46" s="91"/>
      <c r="K46" s="91"/>
      <c r="L46" s="91"/>
      <c r="M46" s="101">
        <v>85</v>
      </c>
      <c r="N46" s="101"/>
    </row>
    <row r="47" spans="1:14" s="78" customFormat="1" ht="18.75">
      <c r="A47" s="86"/>
      <c r="B47" s="32" t="s">
        <v>1315</v>
      </c>
      <c r="C47" s="88"/>
      <c r="D47" s="89"/>
      <c r="E47" s="90"/>
      <c r="F47" s="90"/>
      <c r="G47" s="581"/>
      <c r="H47" s="581"/>
      <c r="I47" s="581"/>
      <c r="J47" s="581"/>
      <c r="K47" s="581"/>
      <c r="L47" s="581"/>
      <c r="M47" s="581"/>
      <c r="N47" s="581"/>
    </row>
    <row r="48" spans="1:14" s="8" customFormat="1" ht="21" customHeight="1">
      <c r="A48" s="59"/>
      <c r="B48" s="32" t="s">
        <v>638</v>
      </c>
      <c r="C48" s="31"/>
      <c r="D48" s="60" t="s">
        <v>473</v>
      </c>
      <c r="E48" s="61" t="s">
        <v>75</v>
      </c>
      <c r="F48" s="91" t="s">
        <v>86</v>
      </c>
      <c r="G48" s="91" t="s">
        <v>86</v>
      </c>
      <c r="H48" s="91" t="s">
        <v>405</v>
      </c>
      <c r="I48" s="91" t="s">
        <v>432</v>
      </c>
      <c r="J48" s="91" t="s">
        <v>178</v>
      </c>
      <c r="K48" s="91" t="s">
        <v>178</v>
      </c>
      <c r="L48" s="91" t="s">
        <v>795</v>
      </c>
      <c r="M48" s="91">
        <v>4</v>
      </c>
      <c r="N48" s="91"/>
    </row>
    <row r="49" spans="1:14" s="8" customFormat="1" ht="18.75">
      <c r="A49" s="59"/>
      <c r="B49" s="32" t="s">
        <v>502</v>
      </c>
      <c r="C49" s="31"/>
      <c r="D49" s="60"/>
      <c r="E49" s="61"/>
      <c r="F49" s="91"/>
      <c r="G49" s="91"/>
      <c r="H49" s="91"/>
      <c r="I49" s="91"/>
      <c r="J49" s="91"/>
      <c r="K49" s="91"/>
      <c r="L49" s="91"/>
      <c r="M49" s="91"/>
      <c r="N49" s="91"/>
    </row>
    <row r="50" spans="1:14" s="8" customFormat="1" ht="18.75">
      <c r="A50" s="59"/>
      <c r="B50" s="31" t="s">
        <v>874</v>
      </c>
      <c r="C50" s="102"/>
      <c r="D50" s="60" t="s">
        <v>683</v>
      </c>
      <c r="E50" s="61"/>
      <c r="F50" s="91"/>
      <c r="G50" s="91"/>
      <c r="H50" s="91"/>
      <c r="I50" s="91"/>
      <c r="J50" s="91"/>
      <c r="K50" s="91"/>
      <c r="L50" s="101" t="s">
        <v>939</v>
      </c>
      <c r="M50" s="91" t="s">
        <v>205</v>
      </c>
      <c r="N50" s="91"/>
    </row>
    <row r="51" spans="1:14" s="8" customFormat="1" ht="18.75">
      <c r="A51" s="59"/>
      <c r="B51" s="31" t="s">
        <v>875</v>
      </c>
      <c r="C51" s="102"/>
      <c r="D51" s="60"/>
      <c r="E51" s="61"/>
      <c r="F51" s="91"/>
      <c r="G51" s="91"/>
      <c r="H51" s="91"/>
      <c r="I51" s="91"/>
      <c r="J51" s="91"/>
      <c r="K51" s="91"/>
      <c r="L51" s="91"/>
      <c r="M51" s="91"/>
      <c r="N51" s="91"/>
    </row>
    <row r="52" spans="1:14" s="8" customFormat="1" ht="18.75">
      <c r="A52" s="59"/>
      <c r="B52" s="31" t="s">
        <v>689</v>
      </c>
      <c r="C52" s="102"/>
      <c r="D52" s="60" t="s">
        <v>683</v>
      </c>
      <c r="E52" s="80" t="s">
        <v>458</v>
      </c>
      <c r="F52" s="62">
        <v>75</v>
      </c>
      <c r="G52" s="62" t="s">
        <v>570</v>
      </c>
      <c r="H52" s="62" t="s">
        <v>317</v>
      </c>
      <c r="I52" s="62" t="s">
        <v>317</v>
      </c>
      <c r="J52" s="62" t="s">
        <v>175</v>
      </c>
      <c r="K52" s="62" t="s">
        <v>175</v>
      </c>
      <c r="L52" s="62" t="s">
        <v>175</v>
      </c>
      <c r="M52" s="62" t="s">
        <v>591</v>
      </c>
      <c r="N52" s="62"/>
    </row>
    <row r="53" spans="1:14" s="8" customFormat="1" ht="19.5">
      <c r="A53" s="59"/>
      <c r="B53" s="32"/>
      <c r="C53" s="33" t="s">
        <v>64</v>
      </c>
      <c r="D53" s="60"/>
      <c r="E53" s="62"/>
      <c r="F53" s="61"/>
      <c r="G53" s="62"/>
      <c r="H53" s="62"/>
      <c r="I53" s="62"/>
      <c r="J53" s="62"/>
      <c r="K53" s="62"/>
      <c r="L53" s="62"/>
      <c r="M53" s="62"/>
      <c r="N53" s="62"/>
    </row>
    <row r="54" spans="1:14" s="8" customFormat="1" ht="18.75">
      <c r="A54" s="79" t="s">
        <v>349</v>
      </c>
      <c r="B54" s="32"/>
      <c r="C54" s="31"/>
      <c r="D54" s="60"/>
      <c r="E54" s="60"/>
      <c r="F54" s="62"/>
      <c r="G54" s="62"/>
      <c r="H54" s="62"/>
      <c r="I54" s="62"/>
      <c r="J54" s="62"/>
      <c r="K54" s="62"/>
      <c r="L54" s="62"/>
      <c r="M54" s="62"/>
      <c r="N54" s="62"/>
    </row>
    <row r="55" spans="1:14" s="8" customFormat="1" ht="18.75">
      <c r="A55" s="59"/>
      <c r="B55" s="32" t="s">
        <v>576</v>
      </c>
      <c r="C55" s="31"/>
      <c r="D55" s="60" t="s">
        <v>683</v>
      </c>
      <c r="E55" s="97" t="s">
        <v>74</v>
      </c>
      <c r="F55" s="62" t="s">
        <v>88</v>
      </c>
      <c r="G55" s="62" t="s">
        <v>571</v>
      </c>
      <c r="H55" s="62" t="s">
        <v>404</v>
      </c>
      <c r="I55" s="62" t="s">
        <v>404</v>
      </c>
      <c r="J55" s="62" t="s">
        <v>174</v>
      </c>
      <c r="K55" s="62" t="s">
        <v>174</v>
      </c>
      <c r="L55" s="62" t="s">
        <v>174</v>
      </c>
      <c r="M55" s="62">
        <v>75</v>
      </c>
      <c r="N55" s="62"/>
    </row>
    <row r="56" spans="1:14" s="8" customFormat="1" ht="18.75">
      <c r="A56" s="59"/>
      <c r="B56" s="32" t="s">
        <v>870</v>
      </c>
      <c r="C56" s="31"/>
      <c r="D56" s="60"/>
      <c r="E56" s="60"/>
      <c r="F56" s="62"/>
      <c r="G56" s="62"/>
      <c r="H56" s="62"/>
      <c r="I56" s="62"/>
      <c r="J56" s="62"/>
      <c r="K56" s="62"/>
      <c r="L56" s="62"/>
      <c r="M56" s="62"/>
      <c r="N56" s="62"/>
    </row>
    <row r="57" spans="1:14" s="78" customFormat="1" ht="18.75">
      <c r="A57" s="59"/>
      <c r="B57" s="32" t="s">
        <v>455</v>
      </c>
      <c r="C57" s="31"/>
      <c r="D57" s="60" t="s">
        <v>683</v>
      </c>
      <c r="E57" s="62" t="s">
        <v>458</v>
      </c>
      <c r="F57" s="62" t="s">
        <v>458</v>
      </c>
      <c r="G57" s="62" t="s">
        <v>53</v>
      </c>
      <c r="H57" s="62" t="s">
        <v>53</v>
      </c>
      <c r="I57" s="62" t="s">
        <v>53</v>
      </c>
      <c r="J57" s="62" t="s">
        <v>53</v>
      </c>
      <c r="K57" s="62" t="s">
        <v>53</v>
      </c>
      <c r="L57" s="62" t="s">
        <v>53</v>
      </c>
      <c r="M57" s="62" t="s">
        <v>54</v>
      </c>
      <c r="N57" s="62"/>
    </row>
    <row r="58" spans="1:14" s="8" customFormat="1" ht="19.5" customHeight="1">
      <c r="A58" s="79" t="s">
        <v>350</v>
      </c>
      <c r="B58" s="32"/>
      <c r="C58" s="31"/>
      <c r="D58" s="60"/>
      <c r="E58" s="60"/>
      <c r="F58" s="62"/>
      <c r="G58" s="61"/>
      <c r="H58" s="62"/>
      <c r="I58" s="62"/>
      <c r="J58" s="62"/>
      <c r="K58" s="62"/>
      <c r="L58" s="62"/>
      <c r="M58" s="62"/>
      <c r="N58" s="62"/>
    </row>
    <row r="59" spans="1:14" s="8" customFormat="1" ht="19.5" customHeight="1">
      <c r="A59" s="59"/>
      <c r="B59" s="32" t="s">
        <v>65</v>
      </c>
      <c r="C59" s="265"/>
      <c r="D59" s="60" t="s">
        <v>683</v>
      </c>
      <c r="E59" s="61" t="s">
        <v>334</v>
      </c>
      <c r="F59" s="61" t="s">
        <v>43</v>
      </c>
      <c r="G59" s="62" t="s">
        <v>504</v>
      </c>
      <c r="H59" s="62" t="s">
        <v>505</v>
      </c>
      <c r="I59" s="62" t="s">
        <v>506</v>
      </c>
      <c r="J59" s="62" t="s">
        <v>195</v>
      </c>
      <c r="K59" s="62" t="s">
        <v>247</v>
      </c>
      <c r="L59" s="62" t="s">
        <v>832</v>
      </c>
      <c r="M59" s="62" t="s">
        <v>58</v>
      </c>
      <c r="N59" s="62"/>
    </row>
    <row r="60" spans="1:14" s="8" customFormat="1" ht="19.5" customHeight="1">
      <c r="A60" s="59"/>
      <c r="B60" s="32" t="s">
        <v>606</v>
      </c>
      <c r="C60" s="31"/>
      <c r="D60" s="60" t="s">
        <v>683</v>
      </c>
      <c r="E60" s="61" t="s">
        <v>335</v>
      </c>
      <c r="F60" s="61" t="s">
        <v>42</v>
      </c>
      <c r="G60" s="62" t="s">
        <v>80</v>
      </c>
      <c r="H60" s="62" t="s">
        <v>516</v>
      </c>
      <c r="I60" s="62" t="s">
        <v>444</v>
      </c>
      <c r="J60" s="62" t="s">
        <v>194</v>
      </c>
      <c r="K60" s="62" t="s">
        <v>260</v>
      </c>
      <c r="L60" s="62" t="s">
        <v>833</v>
      </c>
      <c r="M60" s="62">
        <v>5</v>
      </c>
      <c r="N60" s="62"/>
    </row>
    <row r="61" spans="1:14" s="8" customFormat="1" ht="19.5" customHeight="1">
      <c r="A61" s="59"/>
      <c r="B61" s="32" t="s">
        <v>575</v>
      </c>
      <c r="C61" s="31"/>
      <c r="D61" s="60"/>
      <c r="E61" s="97"/>
      <c r="F61" s="61"/>
      <c r="G61" s="62"/>
      <c r="H61" s="62"/>
      <c r="I61" s="62"/>
      <c r="J61" s="62"/>
      <c r="K61" s="62"/>
      <c r="L61" s="62"/>
      <c r="M61" s="62"/>
      <c r="N61" s="62"/>
    </row>
    <row r="62" spans="1:14" s="8" customFormat="1" ht="19.5" customHeight="1">
      <c r="A62" s="59"/>
      <c r="B62" s="32" t="s">
        <v>605</v>
      </c>
      <c r="C62" s="31"/>
      <c r="D62" s="60" t="s">
        <v>476</v>
      </c>
      <c r="E62" s="60" t="s">
        <v>346</v>
      </c>
      <c r="F62" s="60" t="s">
        <v>346</v>
      </c>
      <c r="G62" s="60" t="s">
        <v>346</v>
      </c>
      <c r="H62" s="60" t="s">
        <v>346</v>
      </c>
      <c r="I62" s="60" t="s">
        <v>196</v>
      </c>
      <c r="J62" s="240" t="s">
        <v>196</v>
      </c>
      <c r="K62" s="240" t="s">
        <v>196</v>
      </c>
      <c r="L62" s="240" t="s">
        <v>196</v>
      </c>
      <c r="M62" s="240" t="s">
        <v>346</v>
      </c>
      <c r="N62" s="240"/>
    </row>
    <row r="63" spans="1:14" s="8" customFormat="1" ht="19.5" customHeight="1">
      <c r="A63" s="105"/>
      <c r="B63" s="106"/>
      <c r="C63" s="107"/>
      <c r="D63" s="108"/>
      <c r="E63" s="108"/>
      <c r="F63" s="108"/>
      <c r="G63" s="108"/>
      <c r="H63" s="108"/>
      <c r="I63" s="108"/>
      <c r="J63" s="258" t="s">
        <v>322</v>
      </c>
      <c r="K63" s="258" t="s">
        <v>322</v>
      </c>
      <c r="L63" s="258" t="s">
        <v>828</v>
      </c>
      <c r="M63" s="258"/>
      <c r="N63" s="258"/>
    </row>
    <row r="64" spans="1:14" s="8" customFormat="1" ht="19.5" customHeight="1">
      <c r="A64" s="574"/>
      <c r="B64" s="574"/>
      <c r="C64" s="574"/>
      <c r="D64" s="575"/>
      <c r="E64" s="575"/>
      <c r="F64" s="575"/>
      <c r="G64" s="575"/>
      <c r="H64" s="575"/>
      <c r="I64" s="657" t="s">
        <v>471</v>
      </c>
      <c r="J64" s="658"/>
      <c r="K64" s="658"/>
      <c r="L64" s="658"/>
      <c r="M64" s="681"/>
      <c r="N64" s="681"/>
    </row>
    <row r="65" ht="18.75" customHeight="1"/>
    <row r="66" ht="22.5" customHeight="1">
      <c r="C66" s="1" t="s">
        <v>1630</v>
      </c>
    </row>
    <row r="67" ht="24" hidden="1">
      <c r="C67" s="2" t="s">
        <v>326</v>
      </c>
    </row>
    <row r="68" spans="1:3" ht="24" hidden="1">
      <c r="A68" s="2" t="s">
        <v>329</v>
      </c>
      <c r="C68" s="2"/>
    </row>
    <row r="69" spans="1:14" s="141" customFormat="1" ht="20.25" customHeight="1">
      <c r="A69" s="42"/>
      <c r="B69" s="43"/>
      <c r="C69" s="44"/>
      <c r="D69" s="45"/>
      <c r="E69" s="45" t="s">
        <v>582</v>
      </c>
      <c r="F69" s="45" t="s">
        <v>582</v>
      </c>
      <c r="G69" s="45" t="s">
        <v>582</v>
      </c>
      <c r="H69" s="45" t="s">
        <v>582</v>
      </c>
      <c r="I69" s="45" t="s">
        <v>582</v>
      </c>
      <c r="J69" s="45" t="s">
        <v>582</v>
      </c>
      <c r="K69" s="45" t="s">
        <v>582</v>
      </c>
      <c r="L69" s="45" t="s">
        <v>582</v>
      </c>
      <c r="M69" s="714" t="s">
        <v>682</v>
      </c>
      <c r="N69" s="714" t="s">
        <v>1348</v>
      </c>
    </row>
    <row r="70" spans="1:14" s="141" customFormat="1" ht="21.75" customHeight="1">
      <c r="A70" s="689" t="s">
        <v>398</v>
      </c>
      <c r="B70" s="689"/>
      <c r="C70" s="689"/>
      <c r="D70" s="47" t="s">
        <v>276</v>
      </c>
      <c r="E70" s="47" t="s">
        <v>584</v>
      </c>
      <c r="F70" s="47" t="s">
        <v>460</v>
      </c>
      <c r="G70" s="47" t="s">
        <v>389</v>
      </c>
      <c r="H70" s="47" t="s">
        <v>336</v>
      </c>
      <c r="I70" s="47" t="s">
        <v>640</v>
      </c>
      <c r="J70" s="47" t="s">
        <v>165</v>
      </c>
      <c r="K70" s="47" t="s">
        <v>108</v>
      </c>
      <c r="L70" s="47" t="s">
        <v>725</v>
      </c>
      <c r="M70" s="715"/>
      <c r="N70" s="715"/>
    </row>
    <row r="71" spans="1:14" s="141" customFormat="1" ht="20.25" customHeight="1">
      <c r="A71" s="49"/>
      <c r="B71" s="50"/>
      <c r="C71" s="51"/>
      <c r="D71" s="52"/>
      <c r="E71" s="52" t="s">
        <v>681</v>
      </c>
      <c r="F71" s="52" t="s">
        <v>681</v>
      </c>
      <c r="G71" s="52" t="s">
        <v>681</v>
      </c>
      <c r="H71" s="52" t="s">
        <v>681</v>
      </c>
      <c r="I71" s="52" t="s">
        <v>681</v>
      </c>
      <c r="J71" s="52" t="s">
        <v>681</v>
      </c>
      <c r="K71" s="52" t="s">
        <v>681</v>
      </c>
      <c r="L71" s="52" t="s">
        <v>681</v>
      </c>
      <c r="M71" s="716"/>
      <c r="N71" s="716"/>
    </row>
    <row r="72" spans="1:14" s="320" customFormat="1" ht="18.75" hidden="1">
      <c r="A72" s="321" t="s">
        <v>210</v>
      </c>
      <c r="B72" s="315"/>
      <c r="C72" s="409"/>
      <c r="D72" s="333"/>
      <c r="E72" s="370"/>
      <c r="F72" s="392"/>
      <c r="G72" s="392"/>
      <c r="H72" s="392"/>
      <c r="I72" s="392"/>
      <c r="J72" s="392"/>
      <c r="K72" s="392"/>
      <c r="L72" s="392"/>
      <c r="M72" s="62"/>
      <c r="N72" s="62"/>
    </row>
    <row r="73" spans="1:14" s="390" customFormat="1" ht="18.75" hidden="1">
      <c r="A73" s="314"/>
      <c r="B73" s="325" t="s">
        <v>970</v>
      </c>
      <c r="C73" s="325"/>
      <c r="D73" s="333" t="s">
        <v>800</v>
      </c>
      <c r="E73" s="410"/>
      <c r="F73" s="410"/>
      <c r="G73" s="410"/>
      <c r="H73" s="410"/>
      <c r="I73" s="410"/>
      <c r="J73" s="392" t="s">
        <v>603</v>
      </c>
      <c r="K73" s="392" t="s">
        <v>603</v>
      </c>
      <c r="L73" s="411" t="s">
        <v>789</v>
      </c>
      <c r="M73" s="61">
        <v>50</v>
      </c>
      <c r="N73" s="61">
        <v>50</v>
      </c>
    </row>
    <row r="74" spans="1:14" s="320" customFormat="1" ht="18.75" hidden="1">
      <c r="A74" s="321"/>
      <c r="B74" s="315" t="s">
        <v>971</v>
      </c>
      <c r="C74" s="409"/>
      <c r="D74" s="333" t="s">
        <v>351</v>
      </c>
      <c r="E74" s="370"/>
      <c r="F74" s="392"/>
      <c r="G74" s="392"/>
      <c r="H74" s="392"/>
      <c r="I74" s="392"/>
      <c r="J74" s="392"/>
      <c r="K74" s="392"/>
      <c r="L74" s="392"/>
      <c r="M74" s="62"/>
      <c r="N74" s="62"/>
    </row>
    <row r="75" spans="1:14" s="413" customFormat="1" ht="18.75" hidden="1">
      <c r="A75" s="412"/>
      <c r="B75" s="413" t="s">
        <v>781</v>
      </c>
      <c r="C75" s="414"/>
      <c r="D75" s="415" t="s">
        <v>683</v>
      </c>
      <c r="E75" s="416"/>
      <c r="F75" s="417"/>
      <c r="G75" s="417"/>
      <c r="H75" s="417"/>
      <c r="I75" s="417"/>
      <c r="J75" s="417"/>
      <c r="K75" s="417" t="s">
        <v>458</v>
      </c>
      <c r="L75" s="417" t="s">
        <v>458</v>
      </c>
      <c r="M75" s="493">
        <v>80</v>
      </c>
      <c r="N75" s="493">
        <v>80</v>
      </c>
    </row>
    <row r="76" spans="1:14" s="413" customFormat="1" ht="18.75" hidden="1">
      <c r="A76" s="412"/>
      <c r="B76" s="418" t="s">
        <v>796</v>
      </c>
      <c r="C76" s="414"/>
      <c r="D76" s="415"/>
      <c r="E76" s="416"/>
      <c r="F76" s="417"/>
      <c r="G76" s="417"/>
      <c r="H76" s="417"/>
      <c r="I76" s="417"/>
      <c r="J76" s="417"/>
      <c r="K76" s="417"/>
      <c r="L76" s="417"/>
      <c r="M76" s="493"/>
      <c r="N76" s="493"/>
    </row>
    <row r="77" spans="1:14" s="320" customFormat="1" ht="18.75" hidden="1">
      <c r="A77" s="314"/>
      <c r="B77" s="315" t="s">
        <v>771</v>
      </c>
      <c r="C77" s="316"/>
      <c r="D77" s="333" t="s">
        <v>589</v>
      </c>
      <c r="E77" s="392"/>
      <c r="F77" s="392"/>
      <c r="G77" s="392"/>
      <c r="H77" s="392"/>
      <c r="I77" s="392"/>
      <c r="J77" s="392" t="s">
        <v>603</v>
      </c>
      <c r="K77" s="392" t="s">
        <v>603</v>
      </c>
      <c r="L77" s="392" t="s">
        <v>788</v>
      </c>
      <c r="M77" s="61">
        <v>5</v>
      </c>
      <c r="N77" s="61">
        <v>5</v>
      </c>
    </row>
    <row r="78" spans="1:14" s="320" customFormat="1" ht="18.75" hidden="1">
      <c r="A78" s="314"/>
      <c r="B78" s="315" t="s">
        <v>772</v>
      </c>
      <c r="C78" s="316"/>
      <c r="D78" s="333"/>
      <c r="E78" s="392"/>
      <c r="F78" s="392"/>
      <c r="G78" s="392"/>
      <c r="H78" s="392"/>
      <c r="I78" s="392"/>
      <c r="J78" s="392"/>
      <c r="K78" s="392"/>
      <c r="L78" s="370"/>
      <c r="M78" s="61"/>
      <c r="N78" s="61"/>
    </row>
    <row r="79" spans="1:14" s="320" customFormat="1" ht="18.75" hidden="1">
      <c r="A79" s="314"/>
      <c r="B79" s="315" t="s">
        <v>773</v>
      </c>
      <c r="C79" s="316"/>
      <c r="D79" s="333" t="s">
        <v>167</v>
      </c>
      <c r="E79" s="370"/>
      <c r="F79" s="392"/>
      <c r="G79" s="392"/>
      <c r="H79" s="392"/>
      <c r="I79" s="392"/>
      <c r="J79" s="392" t="s">
        <v>603</v>
      </c>
      <c r="K79" s="392" t="s">
        <v>603</v>
      </c>
      <c r="L79" s="370" t="s">
        <v>788</v>
      </c>
      <c r="M79" s="61" t="s">
        <v>222</v>
      </c>
      <c r="N79" s="61" t="s">
        <v>222</v>
      </c>
    </row>
    <row r="80" spans="1:14" s="419" customFormat="1" ht="18.75" hidden="1">
      <c r="A80" s="335"/>
      <c r="B80" s="315" t="s">
        <v>784</v>
      </c>
      <c r="C80" s="409"/>
      <c r="D80" s="333" t="s">
        <v>802</v>
      </c>
      <c r="E80" s="411"/>
      <c r="F80" s="410"/>
      <c r="G80" s="410"/>
      <c r="H80" s="410"/>
      <c r="I80" s="410"/>
      <c r="J80" s="392"/>
      <c r="K80" s="392" t="s">
        <v>458</v>
      </c>
      <c r="L80" s="410" t="s">
        <v>458</v>
      </c>
      <c r="M80" s="80"/>
      <c r="N80" s="80"/>
    </row>
    <row r="81" spans="1:14" s="419" customFormat="1" ht="18.75" hidden="1">
      <c r="A81" s="335"/>
      <c r="B81" s="315" t="s">
        <v>801</v>
      </c>
      <c r="C81" s="373"/>
      <c r="D81" s="317"/>
      <c r="E81" s="410"/>
      <c r="F81" s="411"/>
      <c r="G81" s="410"/>
      <c r="H81" s="410"/>
      <c r="I81" s="410"/>
      <c r="J81" s="392"/>
      <c r="K81" s="392"/>
      <c r="L81" s="410"/>
      <c r="M81" s="80"/>
      <c r="N81" s="80"/>
    </row>
    <row r="82" spans="1:14" s="390" customFormat="1" ht="18.75" hidden="1">
      <c r="A82" s="335"/>
      <c r="B82" s="315" t="s">
        <v>783</v>
      </c>
      <c r="C82" s="373"/>
      <c r="D82" s="317" t="s">
        <v>225</v>
      </c>
      <c r="E82" s="410"/>
      <c r="F82" s="410"/>
      <c r="G82" s="410"/>
      <c r="H82" s="410"/>
      <c r="I82" s="410"/>
      <c r="J82" s="392"/>
      <c r="K82" s="392" t="s">
        <v>458</v>
      </c>
      <c r="L82" s="410" t="s">
        <v>458</v>
      </c>
      <c r="M82" s="80">
        <v>10</v>
      </c>
      <c r="N82" s="80">
        <v>10</v>
      </c>
    </row>
    <row r="83" spans="1:14" s="390" customFormat="1" ht="18.75" hidden="1">
      <c r="A83" s="335"/>
      <c r="B83" s="325" t="s">
        <v>799</v>
      </c>
      <c r="C83" s="373"/>
      <c r="D83" s="333"/>
      <c r="E83" s="411"/>
      <c r="F83" s="410"/>
      <c r="G83" s="410"/>
      <c r="H83" s="410"/>
      <c r="I83" s="410"/>
      <c r="J83" s="392"/>
      <c r="K83" s="392"/>
      <c r="L83" s="410"/>
      <c r="M83" s="80"/>
      <c r="N83" s="80"/>
    </row>
    <row r="84" spans="1:14" s="390" customFormat="1" ht="18.75" hidden="1">
      <c r="A84" s="335"/>
      <c r="B84" s="325" t="s">
        <v>803</v>
      </c>
      <c r="C84" s="373"/>
      <c r="D84" s="317"/>
      <c r="E84" s="410"/>
      <c r="F84" s="411"/>
      <c r="G84" s="410"/>
      <c r="H84" s="410"/>
      <c r="I84" s="410"/>
      <c r="J84" s="392"/>
      <c r="K84" s="392"/>
      <c r="L84" s="410"/>
      <c r="M84" s="80"/>
      <c r="N84" s="80"/>
    </row>
    <row r="85" spans="1:14" s="390" customFormat="1" ht="18.75" customHeight="1" hidden="1">
      <c r="A85" s="314"/>
      <c r="B85" s="315" t="s">
        <v>776</v>
      </c>
      <c r="C85" s="409"/>
      <c r="D85" s="333" t="s">
        <v>351</v>
      </c>
      <c r="E85" s="391"/>
      <c r="F85" s="392"/>
      <c r="G85" s="392"/>
      <c r="H85" s="392"/>
      <c r="I85" s="392"/>
      <c r="J85" s="392" t="s">
        <v>603</v>
      </c>
      <c r="K85" s="392" t="s">
        <v>603</v>
      </c>
      <c r="L85" s="370" t="s">
        <v>190</v>
      </c>
      <c r="M85" s="61" t="s">
        <v>777</v>
      </c>
      <c r="N85" s="61" t="s">
        <v>777</v>
      </c>
    </row>
    <row r="86" spans="1:14" s="390" customFormat="1" ht="18.75" customHeight="1" hidden="1">
      <c r="A86" s="314"/>
      <c r="B86" s="315" t="s">
        <v>778</v>
      </c>
      <c r="C86" s="409"/>
      <c r="D86" s="333"/>
      <c r="E86" s="391"/>
      <c r="F86" s="392"/>
      <c r="G86" s="392"/>
      <c r="H86" s="392"/>
      <c r="I86" s="392"/>
      <c r="J86" s="392"/>
      <c r="K86" s="392"/>
      <c r="L86" s="370"/>
      <c r="M86" s="61"/>
      <c r="N86" s="61"/>
    </row>
    <row r="87" spans="1:14" s="390" customFormat="1" ht="18.75" hidden="1">
      <c r="A87" s="321"/>
      <c r="B87" s="315" t="s">
        <v>774</v>
      </c>
      <c r="C87" s="409"/>
      <c r="D87" s="333" t="s">
        <v>683</v>
      </c>
      <c r="E87" s="392"/>
      <c r="F87" s="392"/>
      <c r="G87" s="392"/>
      <c r="H87" s="392"/>
      <c r="I87" s="392"/>
      <c r="J87" s="392" t="s">
        <v>603</v>
      </c>
      <c r="K87" s="392" t="s">
        <v>603</v>
      </c>
      <c r="L87" s="370" t="s">
        <v>790</v>
      </c>
      <c r="M87" s="61"/>
      <c r="N87" s="61"/>
    </row>
    <row r="88" spans="1:14" s="390" customFormat="1" ht="18.75" hidden="1">
      <c r="A88" s="321"/>
      <c r="B88" s="315" t="s">
        <v>775</v>
      </c>
      <c r="C88" s="409"/>
      <c r="D88" s="333" t="s">
        <v>473</v>
      </c>
      <c r="E88" s="392"/>
      <c r="F88" s="392"/>
      <c r="G88" s="392"/>
      <c r="H88" s="392"/>
      <c r="I88" s="392"/>
      <c r="J88" s="392"/>
      <c r="K88" s="392"/>
      <c r="L88" s="370"/>
      <c r="M88" s="62" t="s">
        <v>804</v>
      </c>
      <c r="N88" s="62" t="s">
        <v>804</v>
      </c>
    </row>
    <row r="89" spans="1:14" s="390" customFormat="1" ht="18.75" customHeight="1" hidden="1">
      <c r="A89" s="314"/>
      <c r="B89" s="320" t="s">
        <v>805</v>
      </c>
      <c r="C89" s="409"/>
      <c r="D89" s="333" t="s">
        <v>802</v>
      </c>
      <c r="E89" s="411"/>
      <c r="F89" s="410"/>
      <c r="G89" s="410"/>
      <c r="H89" s="410"/>
      <c r="I89" s="410"/>
      <c r="J89" s="392"/>
      <c r="K89" s="392" t="s">
        <v>458</v>
      </c>
      <c r="L89" s="410" t="s">
        <v>458</v>
      </c>
      <c r="M89" s="80"/>
      <c r="N89" s="80"/>
    </row>
    <row r="90" spans="1:14" s="390" customFormat="1" ht="19.5" customHeight="1" hidden="1">
      <c r="A90" s="314"/>
      <c r="B90" s="315" t="s">
        <v>806</v>
      </c>
      <c r="C90" s="409"/>
      <c r="D90" s="333"/>
      <c r="E90" s="391"/>
      <c r="F90" s="392"/>
      <c r="G90" s="392"/>
      <c r="H90" s="392"/>
      <c r="I90" s="392"/>
      <c r="J90" s="392"/>
      <c r="K90" s="392"/>
      <c r="L90" s="370"/>
      <c r="M90" s="61"/>
      <c r="N90" s="61"/>
    </row>
    <row r="91" spans="1:14" s="390" customFormat="1" ht="18.75" customHeight="1" hidden="1">
      <c r="A91" s="314"/>
      <c r="B91" s="325" t="s">
        <v>779</v>
      </c>
      <c r="C91" s="409"/>
      <c r="D91" s="333" t="s">
        <v>351</v>
      </c>
      <c r="E91" s="392"/>
      <c r="F91" s="392"/>
      <c r="G91" s="392"/>
      <c r="H91" s="420"/>
      <c r="I91" s="420"/>
      <c r="J91" s="392" t="s">
        <v>603</v>
      </c>
      <c r="K91" s="392" t="s">
        <v>603</v>
      </c>
      <c r="L91" s="421" t="s">
        <v>168</v>
      </c>
      <c r="M91" s="682">
        <v>5</v>
      </c>
      <c r="N91" s="682">
        <v>5</v>
      </c>
    </row>
    <row r="92" spans="1:14" s="390" customFormat="1" ht="21.75" customHeight="1" hidden="1">
      <c r="A92" s="314"/>
      <c r="B92" s="315" t="s">
        <v>782</v>
      </c>
      <c r="C92" s="316"/>
      <c r="D92" s="333" t="s">
        <v>469</v>
      </c>
      <c r="E92" s="391"/>
      <c r="F92" s="392"/>
      <c r="G92" s="392"/>
      <c r="H92" s="392"/>
      <c r="I92" s="392"/>
      <c r="J92" s="392"/>
      <c r="K92" s="392" t="s">
        <v>603</v>
      </c>
      <c r="L92" s="392" t="s">
        <v>205</v>
      </c>
      <c r="M92" s="61"/>
      <c r="N92" s="61"/>
    </row>
    <row r="93" spans="1:14" s="390" customFormat="1" ht="21.75" customHeight="1" hidden="1">
      <c r="A93" s="314"/>
      <c r="B93" s="315" t="s">
        <v>796</v>
      </c>
      <c r="C93" s="316"/>
      <c r="D93" s="333"/>
      <c r="E93" s="391"/>
      <c r="F93" s="392"/>
      <c r="G93" s="392"/>
      <c r="H93" s="392"/>
      <c r="I93" s="392"/>
      <c r="J93" s="392"/>
      <c r="K93" s="392"/>
      <c r="L93" s="370"/>
      <c r="M93" s="61"/>
      <c r="N93" s="61"/>
    </row>
    <row r="94" spans="1:14" s="390" customFormat="1" ht="21" customHeight="1" hidden="1">
      <c r="A94" s="314"/>
      <c r="B94" s="315" t="s">
        <v>786</v>
      </c>
      <c r="C94" s="316"/>
      <c r="D94" s="333" t="s">
        <v>785</v>
      </c>
      <c r="E94" s="391"/>
      <c r="F94" s="370"/>
      <c r="G94" s="392"/>
      <c r="H94" s="392"/>
      <c r="I94" s="392"/>
      <c r="J94" s="392"/>
      <c r="K94" s="392" t="s">
        <v>205</v>
      </c>
      <c r="L94" s="392" t="s">
        <v>205</v>
      </c>
      <c r="M94" s="61"/>
      <c r="N94" s="61"/>
    </row>
    <row r="95" spans="1:14" s="390" customFormat="1" ht="21" customHeight="1" hidden="1">
      <c r="A95" s="314"/>
      <c r="B95" s="315" t="s">
        <v>797</v>
      </c>
      <c r="C95" s="316"/>
      <c r="D95" s="333"/>
      <c r="E95" s="391"/>
      <c r="F95" s="370"/>
      <c r="G95" s="392"/>
      <c r="H95" s="392"/>
      <c r="I95" s="392"/>
      <c r="J95" s="392"/>
      <c r="K95" s="392"/>
      <c r="L95" s="392"/>
      <c r="M95" s="61"/>
      <c r="N95" s="61"/>
    </row>
    <row r="96" spans="1:14" s="432" customFormat="1" ht="21" customHeight="1" hidden="1">
      <c r="A96" s="423"/>
      <c r="B96" s="424" t="s">
        <v>816</v>
      </c>
      <c r="C96" s="425"/>
      <c r="D96" s="426" t="s">
        <v>683</v>
      </c>
      <c r="E96" s="427"/>
      <c r="F96" s="428"/>
      <c r="G96" s="429"/>
      <c r="H96" s="429"/>
      <c r="I96" s="429"/>
      <c r="J96" s="429"/>
      <c r="K96" s="429" t="s">
        <v>458</v>
      </c>
      <c r="L96" s="429" t="s">
        <v>458</v>
      </c>
      <c r="M96" s="683">
        <v>80</v>
      </c>
      <c r="N96" s="684" t="s">
        <v>458</v>
      </c>
    </row>
    <row r="97" spans="1:14" s="432" customFormat="1" ht="21" customHeight="1" hidden="1">
      <c r="A97" s="423"/>
      <c r="B97" s="397" t="s">
        <v>817</v>
      </c>
      <c r="C97" s="425"/>
      <c r="D97" s="426"/>
      <c r="E97" s="427"/>
      <c r="F97" s="428"/>
      <c r="G97" s="429"/>
      <c r="H97" s="429"/>
      <c r="I97" s="429"/>
      <c r="J97" s="429"/>
      <c r="K97" s="429"/>
      <c r="L97" s="429"/>
      <c r="M97" s="683"/>
      <c r="N97" s="683"/>
    </row>
    <row r="98" spans="1:14" s="390" customFormat="1" ht="21" customHeight="1" hidden="1">
      <c r="A98" s="314"/>
      <c r="B98" s="315" t="s">
        <v>881</v>
      </c>
      <c r="C98" s="316"/>
      <c r="D98" s="333" t="s">
        <v>661</v>
      </c>
      <c r="E98" s="391"/>
      <c r="F98" s="370"/>
      <c r="G98" s="392"/>
      <c r="H98" s="392"/>
      <c r="I98" s="392"/>
      <c r="J98" s="392"/>
      <c r="K98" s="392"/>
      <c r="L98" s="392" t="s">
        <v>458</v>
      </c>
      <c r="M98" s="61">
        <v>30</v>
      </c>
      <c r="N98" s="61">
        <v>30</v>
      </c>
    </row>
    <row r="99" spans="1:14" s="390" customFormat="1" ht="21" customHeight="1" hidden="1">
      <c r="A99" s="314"/>
      <c r="B99" s="315" t="s">
        <v>882</v>
      </c>
      <c r="C99" s="316"/>
      <c r="D99" s="333"/>
      <c r="E99" s="391"/>
      <c r="F99" s="370"/>
      <c r="G99" s="392"/>
      <c r="H99" s="392"/>
      <c r="I99" s="392"/>
      <c r="J99" s="392"/>
      <c r="K99" s="392"/>
      <c r="L99" s="392"/>
      <c r="M99" s="61"/>
      <c r="N99" s="61"/>
    </row>
    <row r="100" spans="1:14" s="390" customFormat="1" ht="20.25" customHeight="1" hidden="1">
      <c r="A100" s="314"/>
      <c r="B100" s="325" t="s">
        <v>780</v>
      </c>
      <c r="C100" s="373"/>
      <c r="D100" s="333" t="s">
        <v>225</v>
      </c>
      <c r="E100" s="392"/>
      <c r="F100" s="392"/>
      <c r="G100" s="392"/>
      <c r="H100" s="392"/>
      <c r="I100" s="433"/>
      <c r="J100" s="392" t="s">
        <v>603</v>
      </c>
      <c r="K100" s="392" t="s">
        <v>603</v>
      </c>
      <c r="L100" s="433" t="s">
        <v>788</v>
      </c>
      <c r="M100" s="61" t="s">
        <v>222</v>
      </c>
      <c r="N100" s="61" t="s">
        <v>222</v>
      </c>
    </row>
    <row r="101" spans="1:14" s="390" customFormat="1" ht="20.25" customHeight="1" hidden="1">
      <c r="A101" s="314"/>
      <c r="B101" s="325" t="s">
        <v>883</v>
      </c>
      <c r="C101" s="373"/>
      <c r="D101" s="333" t="s">
        <v>461</v>
      </c>
      <c r="E101" s="392"/>
      <c r="F101" s="392"/>
      <c r="G101" s="392"/>
      <c r="H101" s="392"/>
      <c r="I101" s="433"/>
      <c r="J101" s="392"/>
      <c r="K101" s="392"/>
      <c r="L101" s="434" t="s">
        <v>458</v>
      </c>
      <c r="M101" s="61">
        <v>5</v>
      </c>
      <c r="N101" s="61">
        <v>5</v>
      </c>
    </row>
    <row r="102" spans="1:14" s="390" customFormat="1" ht="20.25" customHeight="1" hidden="1">
      <c r="A102" s="314"/>
      <c r="B102" s="325" t="s">
        <v>884</v>
      </c>
      <c r="C102" s="373"/>
      <c r="D102" s="333" t="s">
        <v>683</v>
      </c>
      <c r="E102" s="392"/>
      <c r="F102" s="392"/>
      <c r="G102" s="392"/>
      <c r="H102" s="392"/>
      <c r="I102" s="433"/>
      <c r="J102" s="392"/>
      <c r="K102" s="392"/>
      <c r="L102" s="434" t="s">
        <v>458</v>
      </c>
      <c r="M102" s="62" t="s">
        <v>1330</v>
      </c>
      <c r="N102" s="62" t="s">
        <v>1330</v>
      </c>
    </row>
    <row r="103" spans="1:14" s="390" customFormat="1" ht="20.25" customHeight="1" hidden="1">
      <c r="A103" s="314"/>
      <c r="B103" s="325" t="s">
        <v>885</v>
      </c>
      <c r="C103" s="373"/>
      <c r="D103" s="333" t="s">
        <v>683</v>
      </c>
      <c r="E103" s="392"/>
      <c r="F103" s="392"/>
      <c r="G103" s="392"/>
      <c r="H103" s="392"/>
      <c r="I103" s="433"/>
      <c r="J103" s="392"/>
      <c r="K103" s="392"/>
      <c r="L103" s="434" t="s">
        <v>458</v>
      </c>
      <c r="M103" s="62" t="s">
        <v>1330</v>
      </c>
      <c r="N103" s="62" t="s">
        <v>1330</v>
      </c>
    </row>
    <row r="104" spans="1:14" s="390" customFormat="1" ht="20.25" customHeight="1" hidden="1">
      <c r="A104" s="314"/>
      <c r="B104" s="325" t="s">
        <v>886</v>
      </c>
      <c r="C104" s="373"/>
      <c r="D104" s="333" t="s">
        <v>683</v>
      </c>
      <c r="E104" s="392"/>
      <c r="F104" s="392"/>
      <c r="G104" s="392"/>
      <c r="H104" s="392"/>
      <c r="I104" s="433"/>
      <c r="J104" s="392"/>
      <c r="K104" s="392"/>
      <c r="L104" s="434" t="s">
        <v>458</v>
      </c>
      <c r="M104" s="61">
        <v>8</v>
      </c>
      <c r="N104" s="61">
        <v>8</v>
      </c>
    </row>
    <row r="105" spans="1:14" s="390" customFormat="1" ht="20.25" customHeight="1" hidden="1">
      <c r="A105" s="314"/>
      <c r="B105" s="325" t="s">
        <v>887</v>
      </c>
      <c r="C105" s="373"/>
      <c r="D105" s="333" t="s">
        <v>888</v>
      </c>
      <c r="E105" s="392"/>
      <c r="F105" s="392"/>
      <c r="G105" s="392"/>
      <c r="H105" s="392"/>
      <c r="I105" s="433"/>
      <c r="J105" s="392"/>
      <c r="K105" s="392"/>
      <c r="L105" s="434" t="s">
        <v>458</v>
      </c>
      <c r="M105" s="61">
        <v>10</v>
      </c>
      <c r="N105" s="61">
        <v>10</v>
      </c>
    </row>
    <row r="106" spans="1:14" s="390" customFormat="1" ht="21" customHeight="1" hidden="1">
      <c r="A106" s="314"/>
      <c r="B106" s="325" t="s">
        <v>881</v>
      </c>
      <c r="C106" s="373"/>
      <c r="D106" s="333" t="s">
        <v>683</v>
      </c>
      <c r="E106" s="391"/>
      <c r="F106" s="392"/>
      <c r="G106" s="392"/>
      <c r="H106" s="392"/>
      <c r="I106" s="433"/>
      <c r="J106" s="392"/>
      <c r="K106" s="392"/>
      <c r="L106" s="434" t="s">
        <v>458</v>
      </c>
      <c r="M106" s="61">
        <v>30</v>
      </c>
      <c r="N106" s="61">
        <v>30</v>
      </c>
    </row>
    <row r="107" spans="1:14" s="390" customFormat="1" ht="21" customHeight="1" hidden="1">
      <c r="A107" s="314"/>
      <c r="B107" s="325" t="s">
        <v>889</v>
      </c>
      <c r="C107" s="373"/>
      <c r="D107" s="333"/>
      <c r="E107" s="391"/>
      <c r="F107" s="392"/>
      <c r="G107" s="392"/>
      <c r="H107" s="392"/>
      <c r="I107" s="433"/>
      <c r="J107" s="392"/>
      <c r="K107" s="392"/>
      <c r="L107" s="433"/>
      <c r="M107" s="61"/>
      <c r="N107" s="61"/>
    </row>
    <row r="108" spans="1:14" s="439" customFormat="1" ht="20.25" customHeight="1" hidden="1">
      <c r="A108" s="435"/>
      <c r="B108" s="436"/>
      <c r="C108" s="437"/>
      <c r="D108" s="438"/>
      <c r="E108" s="438" t="s">
        <v>582</v>
      </c>
      <c r="F108" s="438" t="s">
        <v>582</v>
      </c>
      <c r="G108" s="438" t="s">
        <v>582</v>
      </c>
      <c r="H108" s="438" t="s">
        <v>582</v>
      </c>
      <c r="I108" s="438" t="s">
        <v>582</v>
      </c>
      <c r="J108" s="438" t="s">
        <v>582</v>
      </c>
      <c r="K108" s="438" t="s">
        <v>582</v>
      </c>
      <c r="L108" s="438" t="s">
        <v>582</v>
      </c>
      <c r="M108" s="708" t="s">
        <v>583</v>
      </c>
      <c r="N108" s="709"/>
    </row>
    <row r="109" spans="1:14" s="439" customFormat="1" ht="21.75" customHeight="1" hidden="1">
      <c r="A109" s="699" t="s">
        <v>398</v>
      </c>
      <c r="B109" s="699"/>
      <c r="C109" s="699"/>
      <c r="D109" s="572" t="s">
        <v>276</v>
      </c>
      <c r="E109" s="572" t="s">
        <v>584</v>
      </c>
      <c r="F109" s="572" t="s">
        <v>460</v>
      </c>
      <c r="G109" s="572" t="s">
        <v>389</v>
      </c>
      <c r="H109" s="572" t="s">
        <v>336</v>
      </c>
      <c r="I109" s="572" t="s">
        <v>640</v>
      </c>
      <c r="J109" s="572" t="s">
        <v>165</v>
      </c>
      <c r="K109" s="572" t="s">
        <v>108</v>
      </c>
      <c r="L109" s="572" t="s">
        <v>725</v>
      </c>
      <c r="M109" s="98" t="s">
        <v>166</v>
      </c>
      <c r="N109" s="48" t="s">
        <v>730</v>
      </c>
    </row>
    <row r="110" spans="1:14" s="439" customFormat="1" ht="20.25" customHeight="1" hidden="1">
      <c r="A110" s="443"/>
      <c r="B110" s="444"/>
      <c r="C110" s="445"/>
      <c r="D110" s="446"/>
      <c r="E110" s="446" t="s">
        <v>681</v>
      </c>
      <c r="F110" s="446" t="s">
        <v>681</v>
      </c>
      <c r="G110" s="446" t="s">
        <v>681</v>
      </c>
      <c r="H110" s="446" t="s">
        <v>681</v>
      </c>
      <c r="I110" s="446" t="s">
        <v>681</v>
      </c>
      <c r="J110" s="446" t="s">
        <v>681</v>
      </c>
      <c r="K110" s="446" t="s">
        <v>681</v>
      </c>
      <c r="L110" s="446" t="s">
        <v>681</v>
      </c>
      <c r="M110" s="52" t="s">
        <v>682</v>
      </c>
      <c r="N110" s="52" t="s">
        <v>682</v>
      </c>
    </row>
    <row r="111" spans="1:14" s="432" customFormat="1" ht="21.75" customHeight="1" hidden="1">
      <c r="A111" s="423"/>
      <c r="B111" s="397" t="s">
        <v>950</v>
      </c>
      <c r="C111" s="425"/>
      <c r="D111" s="426" t="s">
        <v>683</v>
      </c>
      <c r="E111" s="427"/>
      <c r="F111" s="428"/>
      <c r="G111" s="429"/>
      <c r="H111" s="429"/>
      <c r="I111" s="429"/>
      <c r="J111" s="429"/>
      <c r="K111" s="429"/>
      <c r="L111" s="429" t="s">
        <v>458</v>
      </c>
      <c r="M111" s="683">
        <v>80</v>
      </c>
      <c r="N111" s="683">
        <v>80</v>
      </c>
    </row>
    <row r="112" spans="1:14" s="432" customFormat="1" ht="21.75" customHeight="1" hidden="1">
      <c r="A112" s="423"/>
      <c r="B112" s="397" t="s">
        <v>951</v>
      </c>
      <c r="C112" s="425"/>
      <c r="D112" s="426"/>
      <c r="E112" s="427"/>
      <c r="F112" s="428"/>
      <c r="G112" s="429"/>
      <c r="H112" s="429"/>
      <c r="I112" s="429"/>
      <c r="J112" s="429"/>
      <c r="K112" s="429"/>
      <c r="L112" s="429"/>
      <c r="M112" s="683"/>
      <c r="N112" s="683"/>
    </row>
    <row r="113" spans="1:14" s="432" customFormat="1" ht="21.75" customHeight="1" hidden="1">
      <c r="A113" s="447"/>
      <c r="B113" s="448" t="s">
        <v>952</v>
      </c>
      <c r="C113" s="449"/>
      <c r="D113" s="450" t="s">
        <v>683</v>
      </c>
      <c r="E113" s="451"/>
      <c r="F113" s="452"/>
      <c r="G113" s="452"/>
      <c r="H113" s="452"/>
      <c r="I113" s="453"/>
      <c r="J113" s="452"/>
      <c r="K113" s="452"/>
      <c r="L113" s="454" t="s">
        <v>458</v>
      </c>
      <c r="M113" s="685">
        <v>80</v>
      </c>
      <c r="N113" s="685">
        <v>80</v>
      </c>
    </row>
    <row r="114" spans="1:14" s="432" customFormat="1" ht="21.75" customHeight="1" hidden="1">
      <c r="A114" s="423"/>
      <c r="B114" s="374" t="s">
        <v>953</v>
      </c>
      <c r="C114" s="375"/>
      <c r="D114" s="426"/>
      <c r="E114" s="427"/>
      <c r="F114" s="429"/>
      <c r="G114" s="429"/>
      <c r="H114" s="429"/>
      <c r="I114" s="456"/>
      <c r="J114" s="429"/>
      <c r="K114" s="429"/>
      <c r="L114" s="456"/>
      <c r="M114" s="683"/>
      <c r="N114" s="683"/>
    </row>
    <row r="115" spans="1:14" s="458" customFormat="1" ht="21.75" customHeight="1" hidden="1">
      <c r="A115" s="423"/>
      <c r="B115" s="374" t="s">
        <v>954</v>
      </c>
      <c r="C115" s="375"/>
      <c r="D115" s="426" t="s">
        <v>956</v>
      </c>
      <c r="E115" s="427"/>
      <c r="F115" s="429"/>
      <c r="G115" s="429"/>
      <c r="H115" s="429"/>
      <c r="I115" s="456"/>
      <c r="J115" s="429"/>
      <c r="K115" s="429"/>
      <c r="L115" s="457" t="s">
        <v>458</v>
      </c>
      <c r="M115" s="683">
        <v>1</v>
      </c>
      <c r="N115" s="683">
        <v>1</v>
      </c>
    </row>
    <row r="116" spans="1:14" s="458" customFormat="1" ht="21.75" customHeight="1" hidden="1">
      <c r="A116" s="423"/>
      <c r="B116" s="374" t="s">
        <v>955</v>
      </c>
      <c r="C116" s="375"/>
      <c r="D116" s="426"/>
      <c r="E116" s="427"/>
      <c r="F116" s="429"/>
      <c r="G116" s="429"/>
      <c r="H116" s="429"/>
      <c r="I116" s="456"/>
      <c r="J116" s="429"/>
      <c r="K116" s="429"/>
      <c r="L116" s="456"/>
      <c r="M116" s="683"/>
      <c r="N116" s="683"/>
    </row>
    <row r="117" spans="1:14" s="458" customFormat="1" ht="21.75" customHeight="1" hidden="1">
      <c r="A117" s="423"/>
      <c r="B117" s="374" t="s">
        <v>957</v>
      </c>
      <c r="C117" s="375"/>
      <c r="D117" s="426" t="s">
        <v>683</v>
      </c>
      <c r="E117" s="427"/>
      <c r="F117" s="429"/>
      <c r="G117" s="429"/>
      <c r="H117" s="429"/>
      <c r="I117" s="456"/>
      <c r="J117" s="429"/>
      <c r="K117" s="429"/>
      <c r="L117" s="457" t="s">
        <v>458</v>
      </c>
      <c r="M117" s="683">
        <v>80</v>
      </c>
      <c r="N117" s="683">
        <v>80</v>
      </c>
    </row>
    <row r="118" spans="1:14" s="458" customFormat="1" ht="21.75" customHeight="1" hidden="1">
      <c r="A118" s="423"/>
      <c r="B118" s="374" t="s">
        <v>958</v>
      </c>
      <c r="C118" s="375"/>
      <c r="D118" s="426"/>
      <c r="E118" s="427"/>
      <c r="F118" s="429"/>
      <c r="G118" s="429"/>
      <c r="H118" s="429"/>
      <c r="I118" s="456"/>
      <c r="J118" s="429"/>
      <c r="K118" s="429"/>
      <c r="L118" s="456"/>
      <c r="M118" s="683"/>
      <c r="N118" s="683"/>
    </row>
    <row r="119" spans="1:14" s="458" customFormat="1" ht="21.75" customHeight="1" hidden="1">
      <c r="A119" s="423"/>
      <c r="B119" s="374" t="s">
        <v>959</v>
      </c>
      <c r="C119" s="375"/>
      <c r="D119" s="426" t="s">
        <v>888</v>
      </c>
      <c r="E119" s="427"/>
      <c r="F119" s="429"/>
      <c r="G119" s="429"/>
      <c r="H119" s="429"/>
      <c r="I119" s="456"/>
      <c r="J119" s="429"/>
      <c r="K119" s="429"/>
      <c r="L119" s="457" t="s">
        <v>458</v>
      </c>
      <c r="M119" s="683">
        <v>5</v>
      </c>
      <c r="N119" s="683">
        <v>5</v>
      </c>
    </row>
    <row r="120" spans="1:14" s="320" customFormat="1" ht="18.75" customHeight="1" hidden="1">
      <c r="A120" s="321" t="s">
        <v>216</v>
      </c>
      <c r="B120" s="315"/>
      <c r="C120" s="316"/>
      <c r="D120" s="333"/>
      <c r="E120" s="391"/>
      <c r="F120" s="392"/>
      <c r="G120" s="392"/>
      <c r="H120" s="392"/>
      <c r="I120" s="392"/>
      <c r="J120" s="392"/>
      <c r="K120" s="392"/>
      <c r="L120" s="392"/>
      <c r="M120" s="62"/>
      <c r="N120" s="62"/>
    </row>
    <row r="121" spans="1:14" s="463" customFormat="1" ht="21" customHeight="1" hidden="1">
      <c r="A121" s="459"/>
      <c r="B121" s="418" t="s">
        <v>787</v>
      </c>
      <c r="C121" s="460"/>
      <c r="D121" s="415" t="s">
        <v>683</v>
      </c>
      <c r="E121" s="461"/>
      <c r="F121" s="416"/>
      <c r="G121" s="417"/>
      <c r="H121" s="417"/>
      <c r="I121" s="417"/>
      <c r="J121" s="417"/>
      <c r="K121" s="417" t="s">
        <v>205</v>
      </c>
      <c r="L121" s="417" t="s">
        <v>205</v>
      </c>
      <c r="M121" s="686"/>
      <c r="N121" s="686"/>
    </row>
    <row r="122" spans="1:14" s="463" customFormat="1" ht="21" customHeight="1" hidden="1">
      <c r="A122" s="459"/>
      <c r="B122" s="418" t="s">
        <v>798</v>
      </c>
      <c r="C122" s="460"/>
      <c r="D122" s="415"/>
      <c r="E122" s="461"/>
      <c r="F122" s="416"/>
      <c r="G122" s="417"/>
      <c r="H122" s="417"/>
      <c r="I122" s="417"/>
      <c r="J122" s="417"/>
      <c r="K122" s="417"/>
      <c r="L122" s="417"/>
      <c r="M122" s="686"/>
      <c r="N122" s="686"/>
    </row>
    <row r="123" spans="1:14" s="320" customFormat="1" ht="18.75" customHeight="1" hidden="1">
      <c r="A123" s="314"/>
      <c r="B123" s="315" t="s">
        <v>972</v>
      </c>
      <c r="C123" s="316"/>
      <c r="D123" s="333" t="s">
        <v>275</v>
      </c>
      <c r="E123" s="392"/>
      <c r="F123" s="392"/>
      <c r="G123" s="392"/>
      <c r="H123" s="392"/>
      <c r="I123" s="392"/>
      <c r="J123" s="392" t="s">
        <v>603</v>
      </c>
      <c r="K123" s="392" t="s">
        <v>603</v>
      </c>
      <c r="L123" s="370" t="s">
        <v>789</v>
      </c>
      <c r="M123" s="61" t="s">
        <v>224</v>
      </c>
      <c r="N123" s="61" t="s">
        <v>224</v>
      </c>
    </row>
    <row r="124" spans="1:14" s="320" customFormat="1" ht="18.75" customHeight="1" hidden="1">
      <c r="A124" s="314"/>
      <c r="B124" s="315" t="s">
        <v>973</v>
      </c>
      <c r="C124" s="316"/>
      <c r="D124" s="333"/>
      <c r="E124" s="391"/>
      <c r="F124" s="392"/>
      <c r="G124" s="392"/>
      <c r="H124" s="392"/>
      <c r="I124" s="392"/>
      <c r="J124" s="392"/>
      <c r="K124" s="392"/>
      <c r="L124" s="370"/>
      <c r="M124" s="61"/>
      <c r="N124" s="61"/>
    </row>
    <row r="125" spans="1:14" s="320" customFormat="1" ht="18.75" customHeight="1" hidden="1">
      <c r="A125" s="314"/>
      <c r="B125" s="315" t="s">
        <v>227</v>
      </c>
      <c r="C125" s="316"/>
      <c r="D125" s="333" t="s">
        <v>351</v>
      </c>
      <c r="E125" s="391"/>
      <c r="F125" s="392"/>
      <c r="G125" s="392"/>
      <c r="H125" s="392"/>
      <c r="I125" s="392"/>
      <c r="J125" s="392" t="s">
        <v>603</v>
      </c>
      <c r="K125" s="392" t="s">
        <v>603</v>
      </c>
      <c r="L125" s="370" t="s">
        <v>789</v>
      </c>
      <c r="M125" s="61"/>
      <c r="N125" s="61"/>
    </row>
    <row r="126" spans="1:14" s="320" customFormat="1" ht="18.75" customHeight="1" hidden="1">
      <c r="A126" s="314"/>
      <c r="B126" s="315" t="s">
        <v>921</v>
      </c>
      <c r="C126" s="316"/>
      <c r="D126" s="333" t="s">
        <v>275</v>
      </c>
      <c r="E126" s="391"/>
      <c r="F126" s="392"/>
      <c r="G126" s="392"/>
      <c r="H126" s="392"/>
      <c r="I126" s="392"/>
      <c r="J126" s="392" t="s">
        <v>603</v>
      </c>
      <c r="K126" s="392" t="s">
        <v>603</v>
      </c>
      <c r="L126" s="392" t="s">
        <v>791</v>
      </c>
      <c r="M126" s="62"/>
      <c r="N126" s="62"/>
    </row>
    <row r="127" spans="1:14" s="320" customFormat="1" ht="18.75" customHeight="1" hidden="1">
      <c r="A127" s="314"/>
      <c r="B127" s="315" t="s">
        <v>145</v>
      </c>
      <c r="C127" s="316"/>
      <c r="D127" s="333" t="s">
        <v>589</v>
      </c>
      <c r="E127" s="391"/>
      <c r="F127" s="392"/>
      <c r="G127" s="392"/>
      <c r="H127" s="392"/>
      <c r="I127" s="392"/>
      <c r="J127" s="392" t="s">
        <v>603</v>
      </c>
      <c r="K127" s="392" t="s">
        <v>603</v>
      </c>
      <c r="L127" s="370" t="s">
        <v>236</v>
      </c>
      <c r="M127" s="61" t="s">
        <v>226</v>
      </c>
      <c r="N127" s="61" t="s">
        <v>226</v>
      </c>
    </row>
    <row r="128" spans="1:14" s="320" customFormat="1" ht="18.75" customHeight="1" hidden="1">
      <c r="A128" s="314"/>
      <c r="B128" s="315" t="s">
        <v>793</v>
      </c>
      <c r="C128" s="316"/>
      <c r="D128" s="333"/>
      <c r="E128" s="391"/>
      <c r="F128" s="392"/>
      <c r="G128" s="392"/>
      <c r="H128" s="392"/>
      <c r="I128" s="392"/>
      <c r="J128" s="392"/>
      <c r="K128" s="392"/>
      <c r="L128" s="370"/>
      <c r="M128" s="61"/>
      <c r="N128" s="61"/>
    </row>
    <row r="129" spans="1:14" s="320" customFormat="1" ht="18.75" hidden="1">
      <c r="A129" s="314"/>
      <c r="B129" s="315" t="s">
        <v>895</v>
      </c>
      <c r="C129" s="465"/>
      <c r="D129" s="392" t="s">
        <v>275</v>
      </c>
      <c r="E129" s="391"/>
      <c r="F129" s="392"/>
      <c r="G129" s="392"/>
      <c r="H129" s="392"/>
      <c r="I129" s="392"/>
      <c r="J129" s="392"/>
      <c r="K129" s="392"/>
      <c r="L129" s="392" t="s">
        <v>458</v>
      </c>
      <c r="M129" s="57" t="s">
        <v>890</v>
      </c>
      <c r="N129" s="57" t="s">
        <v>890</v>
      </c>
    </row>
    <row r="130" spans="1:14" s="320" customFormat="1" ht="18.75" hidden="1">
      <c r="A130" s="314"/>
      <c r="B130" s="332" t="s">
        <v>900</v>
      </c>
      <c r="C130" s="315"/>
      <c r="D130" s="333"/>
      <c r="E130" s="333"/>
      <c r="F130" s="333"/>
      <c r="G130" s="333"/>
      <c r="H130" s="333"/>
      <c r="I130" s="333"/>
      <c r="J130" s="333"/>
      <c r="K130" s="333"/>
      <c r="L130" s="333"/>
      <c r="M130" s="60"/>
      <c r="N130" s="60"/>
    </row>
    <row r="131" spans="1:14" s="320" customFormat="1" ht="18.75" hidden="1">
      <c r="A131" s="314"/>
      <c r="B131" s="467"/>
      <c r="C131" s="467" t="s">
        <v>328</v>
      </c>
      <c r="D131" s="468"/>
      <c r="E131" s="391"/>
      <c r="F131" s="392"/>
      <c r="G131" s="392"/>
      <c r="H131" s="392"/>
      <c r="I131" s="392"/>
      <c r="J131" s="392"/>
      <c r="K131" s="392"/>
      <c r="L131" s="333"/>
      <c r="M131" s="60"/>
      <c r="N131" s="60"/>
    </row>
    <row r="132" spans="1:14" s="320" customFormat="1" ht="18.75" hidden="1">
      <c r="A132" s="314"/>
      <c r="B132" s="315"/>
      <c r="C132" s="315" t="s">
        <v>901</v>
      </c>
      <c r="D132" s="333" t="s">
        <v>351</v>
      </c>
      <c r="E132" s="391"/>
      <c r="F132" s="392"/>
      <c r="G132" s="392"/>
      <c r="H132" s="392"/>
      <c r="I132" s="392"/>
      <c r="J132" s="392"/>
      <c r="K132" s="392"/>
      <c r="L132" s="392" t="s">
        <v>458</v>
      </c>
      <c r="M132" s="62" t="s">
        <v>934</v>
      </c>
      <c r="N132" s="62" t="s">
        <v>934</v>
      </c>
    </row>
    <row r="133" spans="1:14" s="320" customFormat="1" ht="18.75" hidden="1">
      <c r="A133" s="314"/>
      <c r="B133" s="315"/>
      <c r="C133" s="315" t="s">
        <v>902</v>
      </c>
      <c r="D133" s="333" t="s">
        <v>275</v>
      </c>
      <c r="E133" s="391"/>
      <c r="F133" s="392"/>
      <c r="G133" s="392"/>
      <c r="H133" s="392"/>
      <c r="I133" s="392"/>
      <c r="J133" s="392"/>
      <c r="K133" s="392"/>
      <c r="L133" s="392" t="s">
        <v>458</v>
      </c>
      <c r="M133" s="62" t="s">
        <v>935</v>
      </c>
      <c r="N133" s="62" t="s">
        <v>935</v>
      </c>
    </row>
    <row r="134" spans="1:14" s="320" customFormat="1" ht="18.75" hidden="1">
      <c r="A134" s="314"/>
      <c r="B134" s="353"/>
      <c r="C134" s="353" t="s">
        <v>903</v>
      </c>
      <c r="D134" s="333"/>
      <c r="E134" s="391"/>
      <c r="F134" s="392"/>
      <c r="G134" s="392"/>
      <c r="H134" s="392"/>
      <c r="I134" s="392"/>
      <c r="J134" s="392"/>
      <c r="K134" s="392"/>
      <c r="L134" s="333"/>
      <c r="M134" s="60"/>
      <c r="N134" s="60"/>
    </row>
    <row r="135" spans="1:14" s="320" customFormat="1" ht="18.75" hidden="1">
      <c r="A135" s="314"/>
      <c r="B135" s="315"/>
      <c r="C135" s="315" t="s">
        <v>904</v>
      </c>
      <c r="D135" s="333" t="s">
        <v>275</v>
      </c>
      <c r="E135" s="391"/>
      <c r="F135" s="392"/>
      <c r="G135" s="392"/>
      <c r="H135" s="392"/>
      <c r="I135" s="392"/>
      <c r="J135" s="392"/>
      <c r="K135" s="392"/>
      <c r="L135" s="333"/>
      <c r="M135" s="62"/>
      <c r="N135" s="62"/>
    </row>
    <row r="136" spans="1:14" s="320" customFormat="1" ht="18.75" hidden="1">
      <c r="A136" s="314"/>
      <c r="B136" s="315"/>
      <c r="C136" s="315" t="s">
        <v>905</v>
      </c>
      <c r="D136" s="333"/>
      <c r="E136" s="391"/>
      <c r="F136" s="392"/>
      <c r="G136" s="392"/>
      <c r="H136" s="392"/>
      <c r="I136" s="392"/>
      <c r="J136" s="392"/>
      <c r="K136" s="392"/>
      <c r="L136" s="333"/>
      <c r="M136" s="60"/>
      <c r="N136" s="60"/>
    </row>
    <row r="137" spans="1:14" s="320" customFormat="1" ht="18.75" hidden="1">
      <c r="A137" s="314"/>
      <c r="B137" s="353"/>
      <c r="C137" s="353" t="s">
        <v>906</v>
      </c>
      <c r="D137" s="333" t="s">
        <v>610</v>
      </c>
      <c r="E137" s="391"/>
      <c r="F137" s="392"/>
      <c r="G137" s="392"/>
      <c r="H137" s="392"/>
      <c r="I137" s="392"/>
      <c r="J137" s="392"/>
      <c r="K137" s="392"/>
      <c r="L137" s="333"/>
      <c r="M137" s="60"/>
      <c r="N137" s="60"/>
    </row>
    <row r="138" spans="1:14" s="320" customFormat="1" ht="18.75" hidden="1">
      <c r="A138" s="314"/>
      <c r="B138" s="353"/>
      <c r="C138" s="353" t="s">
        <v>907</v>
      </c>
      <c r="D138" s="333"/>
      <c r="E138" s="391"/>
      <c r="F138" s="392"/>
      <c r="G138" s="392"/>
      <c r="H138" s="392"/>
      <c r="I138" s="392"/>
      <c r="J138" s="392"/>
      <c r="K138" s="392"/>
      <c r="L138" s="333"/>
      <c r="M138" s="60"/>
      <c r="N138" s="60"/>
    </row>
    <row r="139" spans="1:14" s="320" customFormat="1" ht="18.75" hidden="1">
      <c r="A139" s="314"/>
      <c r="B139" s="353"/>
      <c r="C139" s="353" t="s">
        <v>908</v>
      </c>
      <c r="D139" s="333" t="s">
        <v>909</v>
      </c>
      <c r="E139" s="391"/>
      <c r="F139" s="392"/>
      <c r="G139" s="392"/>
      <c r="H139" s="392"/>
      <c r="I139" s="392"/>
      <c r="J139" s="392"/>
      <c r="K139" s="392"/>
      <c r="L139" s="333"/>
      <c r="M139" s="60"/>
      <c r="N139" s="60"/>
    </row>
    <row r="140" spans="1:14" s="320" customFormat="1" ht="18.75" hidden="1">
      <c r="A140" s="314"/>
      <c r="B140" s="353"/>
      <c r="C140" s="353" t="s">
        <v>910</v>
      </c>
      <c r="D140" s="333"/>
      <c r="E140" s="391"/>
      <c r="F140" s="392"/>
      <c r="G140" s="392"/>
      <c r="H140" s="392"/>
      <c r="I140" s="392"/>
      <c r="J140" s="392"/>
      <c r="K140" s="392"/>
      <c r="L140" s="333"/>
      <c r="M140" s="60"/>
      <c r="N140" s="60"/>
    </row>
    <row r="141" spans="1:14" s="320" customFormat="1" ht="18.75" hidden="1">
      <c r="A141" s="314"/>
      <c r="B141" s="315"/>
      <c r="C141" s="315" t="s">
        <v>911</v>
      </c>
      <c r="D141" s="333" t="s">
        <v>275</v>
      </c>
      <c r="E141" s="391"/>
      <c r="F141" s="392"/>
      <c r="G141" s="392"/>
      <c r="H141" s="392"/>
      <c r="I141" s="392"/>
      <c r="J141" s="392"/>
      <c r="K141" s="392"/>
      <c r="L141" s="392" t="s">
        <v>458</v>
      </c>
      <c r="M141" s="62" t="s">
        <v>934</v>
      </c>
      <c r="N141" s="62" t="s">
        <v>934</v>
      </c>
    </row>
    <row r="142" spans="1:14" s="320" customFormat="1" ht="18.75" hidden="1">
      <c r="A142" s="314"/>
      <c r="B142" s="315"/>
      <c r="C142" s="315" t="s">
        <v>901</v>
      </c>
      <c r="D142" s="333" t="s">
        <v>351</v>
      </c>
      <c r="E142" s="391"/>
      <c r="F142" s="392"/>
      <c r="G142" s="392"/>
      <c r="H142" s="392"/>
      <c r="I142" s="392"/>
      <c r="J142" s="392"/>
      <c r="K142" s="392"/>
      <c r="L142" s="333"/>
      <c r="M142" s="60"/>
      <c r="N142" s="60"/>
    </row>
    <row r="143" spans="1:14" s="320" customFormat="1" ht="18.75" hidden="1">
      <c r="A143" s="314"/>
      <c r="B143" s="469"/>
      <c r="C143" s="469" t="s">
        <v>912</v>
      </c>
      <c r="D143" s="333"/>
      <c r="E143" s="391"/>
      <c r="F143" s="392"/>
      <c r="G143" s="392"/>
      <c r="H143" s="392"/>
      <c r="I143" s="392"/>
      <c r="J143" s="392"/>
      <c r="K143" s="392"/>
      <c r="L143" s="333"/>
      <c r="M143" s="60"/>
      <c r="N143" s="60"/>
    </row>
    <row r="144" spans="1:14" s="320" customFormat="1" ht="18.75" hidden="1">
      <c r="A144" s="314"/>
      <c r="B144" s="315"/>
      <c r="C144" s="315" t="s">
        <v>913</v>
      </c>
      <c r="D144" s="333" t="s">
        <v>351</v>
      </c>
      <c r="E144" s="391"/>
      <c r="F144" s="392"/>
      <c r="G144" s="392"/>
      <c r="H144" s="392"/>
      <c r="I144" s="392"/>
      <c r="J144" s="392"/>
      <c r="K144" s="392"/>
      <c r="L144" s="392" t="s">
        <v>458</v>
      </c>
      <c r="M144" s="62" t="s">
        <v>935</v>
      </c>
      <c r="N144" s="62" t="s">
        <v>935</v>
      </c>
    </row>
    <row r="145" spans="1:14" s="320" customFormat="1" ht="18.75" hidden="1">
      <c r="A145" s="314"/>
      <c r="B145" s="315"/>
      <c r="C145" s="315" t="s">
        <v>914</v>
      </c>
      <c r="D145" s="333" t="s">
        <v>893</v>
      </c>
      <c r="E145" s="391"/>
      <c r="F145" s="392"/>
      <c r="G145" s="392"/>
      <c r="H145" s="392"/>
      <c r="I145" s="392"/>
      <c r="J145" s="392"/>
      <c r="K145" s="392"/>
      <c r="L145" s="392" t="s">
        <v>458</v>
      </c>
      <c r="M145" s="62" t="s">
        <v>934</v>
      </c>
      <c r="N145" s="62" t="s">
        <v>934</v>
      </c>
    </row>
    <row r="146" spans="1:14" s="320" customFormat="1" ht="18.75" hidden="1">
      <c r="A146" s="314"/>
      <c r="B146" s="570"/>
      <c r="C146" s="570" t="s">
        <v>915</v>
      </c>
      <c r="D146" s="333" t="s">
        <v>893</v>
      </c>
      <c r="E146" s="391"/>
      <c r="F146" s="392"/>
      <c r="G146" s="392"/>
      <c r="H146" s="392"/>
      <c r="I146" s="392"/>
      <c r="J146" s="392"/>
      <c r="K146" s="392"/>
      <c r="L146" s="392" t="s">
        <v>458</v>
      </c>
      <c r="M146" s="62" t="s">
        <v>934</v>
      </c>
      <c r="N146" s="62" t="s">
        <v>934</v>
      </c>
    </row>
    <row r="147" spans="1:14" s="320" customFormat="1" ht="18.75" hidden="1">
      <c r="A147" s="314"/>
      <c r="B147" s="570"/>
      <c r="C147" s="570" t="s">
        <v>916</v>
      </c>
      <c r="D147" s="333"/>
      <c r="E147" s="391"/>
      <c r="F147" s="392"/>
      <c r="G147" s="392"/>
      <c r="H147" s="392"/>
      <c r="I147" s="392"/>
      <c r="J147" s="392"/>
      <c r="K147" s="392"/>
      <c r="L147" s="333"/>
      <c r="M147" s="60"/>
      <c r="N147" s="60"/>
    </row>
    <row r="148" spans="1:14" s="320" customFormat="1" ht="18.75" hidden="1">
      <c r="A148" s="314"/>
      <c r="B148" s="353"/>
      <c r="C148" s="353" t="s">
        <v>917</v>
      </c>
      <c r="D148" s="333" t="s">
        <v>893</v>
      </c>
      <c r="E148" s="391"/>
      <c r="F148" s="392"/>
      <c r="G148" s="392"/>
      <c r="H148" s="392"/>
      <c r="I148" s="392"/>
      <c r="J148" s="392"/>
      <c r="K148" s="392"/>
      <c r="L148" s="392" t="s">
        <v>458</v>
      </c>
      <c r="M148" s="62" t="s">
        <v>936</v>
      </c>
      <c r="N148" s="62" t="s">
        <v>936</v>
      </c>
    </row>
    <row r="149" spans="1:14" s="320" customFormat="1" ht="18.75" hidden="1">
      <c r="A149" s="314"/>
      <c r="B149" s="315"/>
      <c r="C149" s="315" t="s">
        <v>918</v>
      </c>
      <c r="D149" s="333"/>
      <c r="E149" s="391"/>
      <c r="F149" s="392"/>
      <c r="G149" s="392"/>
      <c r="H149" s="392"/>
      <c r="I149" s="392"/>
      <c r="J149" s="392"/>
      <c r="K149" s="392"/>
      <c r="L149" s="333"/>
      <c r="M149" s="60"/>
      <c r="N149" s="60"/>
    </row>
    <row r="150" spans="1:14" s="320" customFormat="1" ht="18.75" hidden="1">
      <c r="A150" s="314"/>
      <c r="B150" s="353"/>
      <c r="C150" s="353" t="s">
        <v>919</v>
      </c>
      <c r="D150" s="333" t="s">
        <v>893</v>
      </c>
      <c r="E150" s="391"/>
      <c r="F150" s="392"/>
      <c r="G150" s="392"/>
      <c r="H150" s="392"/>
      <c r="I150" s="392"/>
      <c r="J150" s="392"/>
      <c r="K150" s="392"/>
      <c r="L150" s="333"/>
      <c r="M150" s="60"/>
      <c r="N150" s="60"/>
    </row>
    <row r="151" spans="1:14" s="320" customFormat="1" ht="18.75" hidden="1">
      <c r="A151" s="314"/>
      <c r="B151" s="315"/>
      <c r="C151" s="315" t="s">
        <v>920</v>
      </c>
      <c r="D151" s="333"/>
      <c r="E151" s="391"/>
      <c r="F151" s="392"/>
      <c r="G151" s="392"/>
      <c r="H151" s="392"/>
      <c r="I151" s="392"/>
      <c r="J151" s="392"/>
      <c r="K151" s="392"/>
      <c r="L151" s="333"/>
      <c r="M151" s="60"/>
      <c r="N151" s="60"/>
    </row>
    <row r="152" spans="1:14" s="320" customFormat="1" ht="18.75" hidden="1">
      <c r="A152" s="314"/>
      <c r="B152" s="315"/>
      <c r="C152" s="315" t="s">
        <v>891</v>
      </c>
      <c r="D152" s="333" t="s">
        <v>893</v>
      </c>
      <c r="E152" s="391"/>
      <c r="F152" s="392"/>
      <c r="G152" s="392"/>
      <c r="H152" s="392"/>
      <c r="I152" s="392"/>
      <c r="J152" s="392"/>
      <c r="K152" s="392"/>
      <c r="L152" s="392" t="s">
        <v>458</v>
      </c>
      <c r="M152" s="62" t="s">
        <v>894</v>
      </c>
      <c r="N152" s="62" t="s">
        <v>894</v>
      </c>
    </row>
    <row r="153" spans="1:14" s="320" customFormat="1" ht="18.75" hidden="1">
      <c r="A153" s="314"/>
      <c r="B153" s="315"/>
      <c r="C153" s="315" t="s">
        <v>892</v>
      </c>
      <c r="D153" s="333"/>
      <c r="E153" s="391"/>
      <c r="F153" s="392"/>
      <c r="G153" s="392"/>
      <c r="H153" s="392"/>
      <c r="I153" s="392"/>
      <c r="J153" s="392"/>
      <c r="K153" s="392"/>
      <c r="L153" s="333"/>
      <c r="M153" s="60"/>
      <c r="N153" s="60"/>
    </row>
    <row r="154" spans="1:14" s="320" customFormat="1" ht="18.75" hidden="1">
      <c r="A154" s="314"/>
      <c r="B154" s="315"/>
      <c r="C154" s="315" t="s">
        <v>937</v>
      </c>
      <c r="D154" s="333" t="s">
        <v>275</v>
      </c>
      <c r="E154" s="391"/>
      <c r="F154" s="392"/>
      <c r="G154" s="392"/>
      <c r="H154" s="392"/>
      <c r="I154" s="392"/>
      <c r="J154" s="392"/>
      <c r="K154" s="392"/>
      <c r="L154" s="392" t="s">
        <v>458</v>
      </c>
      <c r="M154" s="62" t="s">
        <v>894</v>
      </c>
      <c r="N154" s="62" t="s">
        <v>894</v>
      </c>
    </row>
    <row r="155" spans="1:14" s="320" customFormat="1" ht="18.75" hidden="1">
      <c r="A155" s="314"/>
      <c r="B155" s="315"/>
      <c r="C155" s="315" t="s">
        <v>938</v>
      </c>
      <c r="D155" s="333"/>
      <c r="E155" s="391"/>
      <c r="F155" s="392"/>
      <c r="G155" s="392"/>
      <c r="H155" s="392"/>
      <c r="I155" s="392"/>
      <c r="J155" s="392"/>
      <c r="K155" s="392"/>
      <c r="L155" s="333"/>
      <c r="M155" s="60"/>
      <c r="N155" s="60"/>
    </row>
    <row r="156" spans="1:14" s="320" customFormat="1" ht="18.75" hidden="1">
      <c r="A156" s="314"/>
      <c r="B156" s="315"/>
      <c r="C156" s="315"/>
      <c r="D156" s="333"/>
      <c r="E156" s="391"/>
      <c r="F156" s="392"/>
      <c r="G156" s="392"/>
      <c r="H156" s="392"/>
      <c r="I156" s="392"/>
      <c r="J156" s="392"/>
      <c r="K156" s="392"/>
      <c r="L156" s="333"/>
      <c r="M156" s="60"/>
      <c r="N156" s="60"/>
    </row>
    <row r="157" spans="1:14" s="320" customFormat="1" ht="18.75" hidden="1">
      <c r="A157" s="314"/>
      <c r="B157" s="315"/>
      <c r="C157" s="315"/>
      <c r="D157" s="333"/>
      <c r="E157" s="391"/>
      <c r="F157" s="392"/>
      <c r="G157" s="392"/>
      <c r="H157" s="392"/>
      <c r="I157" s="392"/>
      <c r="J157" s="392"/>
      <c r="K157" s="392"/>
      <c r="L157" s="333"/>
      <c r="M157" s="60"/>
      <c r="N157" s="60"/>
    </row>
    <row r="158" spans="1:14" s="439" customFormat="1" ht="20.25" customHeight="1" hidden="1">
      <c r="A158" s="435"/>
      <c r="B158" s="436"/>
      <c r="C158" s="437"/>
      <c r="D158" s="438"/>
      <c r="E158" s="438" t="s">
        <v>582</v>
      </c>
      <c r="F158" s="438" t="s">
        <v>582</v>
      </c>
      <c r="G158" s="438" t="s">
        <v>582</v>
      </c>
      <c r="H158" s="438" t="s">
        <v>582</v>
      </c>
      <c r="I158" s="438" t="s">
        <v>582</v>
      </c>
      <c r="J158" s="438" t="s">
        <v>582</v>
      </c>
      <c r="K158" s="438" t="s">
        <v>582</v>
      </c>
      <c r="L158" s="438" t="s">
        <v>582</v>
      </c>
      <c r="M158" s="708" t="s">
        <v>583</v>
      </c>
      <c r="N158" s="709"/>
    </row>
    <row r="159" spans="1:14" s="439" customFormat="1" ht="21.75" customHeight="1" hidden="1">
      <c r="A159" s="699" t="s">
        <v>398</v>
      </c>
      <c r="B159" s="699"/>
      <c r="C159" s="699"/>
      <c r="D159" s="572" t="s">
        <v>276</v>
      </c>
      <c r="E159" s="572" t="s">
        <v>584</v>
      </c>
      <c r="F159" s="572" t="s">
        <v>460</v>
      </c>
      <c r="G159" s="572" t="s">
        <v>389</v>
      </c>
      <c r="H159" s="572" t="s">
        <v>336</v>
      </c>
      <c r="I159" s="572" t="s">
        <v>640</v>
      </c>
      <c r="J159" s="572" t="s">
        <v>165</v>
      </c>
      <c r="K159" s="572" t="s">
        <v>108</v>
      </c>
      <c r="L159" s="572" t="s">
        <v>725</v>
      </c>
      <c r="M159" s="98" t="s">
        <v>166</v>
      </c>
      <c r="N159" s="48" t="s">
        <v>730</v>
      </c>
    </row>
    <row r="160" spans="1:14" s="439" customFormat="1" ht="20.25" customHeight="1" hidden="1">
      <c r="A160" s="443"/>
      <c r="B160" s="444"/>
      <c r="C160" s="445"/>
      <c r="D160" s="446"/>
      <c r="E160" s="446" t="s">
        <v>681</v>
      </c>
      <c r="F160" s="446" t="s">
        <v>681</v>
      </c>
      <c r="G160" s="446" t="s">
        <v>681</v>
      </c>
      <c r="H160" s="446" t="s">
        <v>681</v>
      </c>
      <c r="I160" s="446" t="s">
        <v>681</v>
      </c>
      <c r="J160" s="446" t="s">
        <v>681</v>
      </c>
      <c r="K160" s="446" t="s">
        <v>681</v>
      </c>
      <c r="L160" s="446" t="s">
        <v>681</v>
      </c>
      <c r="M160" s="52" t="s">
        <v>682</v>
      </c>
      <c r="N160" s="52" t="s">
        <v>682</v>
      </c>
    </row>
    <row r="161" spans="1:14" s="320" customFormat="1" ht="18.75" hidden="1">
      <c r="A161" s="321" t="s">
        <v>213</v>
      </c>
      <c r="B161" s="315"/>
      <c r="C161" s="316"/>
      <c r="D161" s="333"/>
      <c r="E161" s="391"/>
      <c r="F161" s="392"/>
      <c r="G161" s="392"/>
      <c r="H161" s="392"/>
      <c r="I161" s="392"/>
      <c r="J161" s="392"/>
      <c r="K161" s="392"/>
      <c r="L161" s="392"/>
      <c r="M161" s="62"/>
      <c r="N161" s="62"/>
    </row>
    <row r="162" spans="1:14" s="320" customFormat="1" ht="18.75" hidden="1">
      <c r="A162" s="321"/>
      <c r="B162" s="315" t="s">
        <v>976</v>
      </c>
      <c r="C162" s="316"/>
      <c r="D162" s="333" t="s">
        <v>275</v>
      </c>
      <c r="E162" s="391"/>
      <c r="F162" s="392"/>
      <c r="G162" s="392"/>
      <c r="H162" s="392"/>
      <c r="I162" s="392"/>
      <c r="J162" s="392"/>
      <c r="K162" s="392" t="s">
        <v>458</v>
      </c>
      <c r="L162" s="393">
        <v>1000</v>
      </c>
      <c r="M162" s="65"/>
      <c r="N162" s="65"/>
    </row>
    <row r="163" spans="1:14" s="320" customFormat="1" ht="18.75" hidden="1">
      <c r="A163" s="321"/>
      <c r="B163" s="315" t="s">
        <v>977</v>
      </c>
      <c r="C163" s="316"/>
      <c r="D163" s="333"/>
      <c r="E163" s="391"/>
      <c r="F163" s="392"/>
      <c r="G163" s="392"/>
      <c r="H163" s="392"/>
      <c r="I163" s="392"/>
      <c r="J163" s="392"/>
      <c r="K163" s="392"/>
      <c r="L163" s="370" t="s">
        <v>823</v>
      </c>
      <c r="M163" s="62"/>
      <c r="N163" s="62"/>
    </row>
    <row r="164" spans="1:14" s="320" customFormat="1" ht="18.75" hidden="1">
      <c r="A164" s="384"/>
      <c r="B164" s="385" t="s">
        <v>824</v>
      </c>
      <c r="C164" s="385"/>
      <c r="D164" s="388" t="s">
        <v>683</v>
      </c>
      <c r="E164" s="394"/>
      <c r="F164" s="389"/>
      <c r="G164" s="389"/>
      <c r="H164" s="389"/>
      <c r="I164" s="389"/>
      <c r="J164" s="389"/>
      <c r="K164" s="389" t="s">
        <v>458</v>
      </c>
      <c r="L164" s="395" t="s">
        <v>825</v>
      </c>
      <c r="M164" s="90" t="s">
        <v>458</v>
      </c>
      <c r="N164" s="90" t="s">
        <v>458</v>
      </c>
    </row>
    <row r="165" spans="1:14" s="320" customFormat="1" ht="18.75" hidden="1">
      <c r="A165" s="314"/>
      <c r="B165" s="315" t="s">
        <v>974</v>
      </c>
      <c r="C165" s="316"/>
      <c r="D165" s="333" t="s">
        <v>683</v>
      </c>
      <c r="E165" s="391"/>
      <c r="F165" s="392"/>
      <c r="G165" s="392"/>
      <c r="H165" s="392"/>
      <c r="I165" s="392"/>
      <c r="J165" s="392"/>
      <c r="K165" s="392" t="s">
        <v>603</v>
      </c>
      <c r="L165" s="392" t="s">
        <v>603</v>
      </c>
      <c r="M165" s="61">
        <v>70</v>
      </c>
      <c r="N165" s="61">
        <v>70</v>
      </c>
    </row>
    <row r="166" spans="1:14" s="320" customFormat="1" ht="18.75" hidden="1">
      <c r="A166" s="314"/>
      <c r="B166" s="315" t="s">
        <v>975</v>
      </c>
      <c r="C166" s="316"/>
      <c r="D166" s="333"/>
      <c r="E166" s="391"/>
      <c r="F166" s="392"/>
      <c r="G166" s="392"/>
      <c r="H166" s="392"/>
      <c r="I166" s="392"/>
      <c r="J166" s="392"/>
      <c r="K166" s="392"/>
      <c r="L166" s="370"/>
      <c r="M166" s="61"/>
      <c r="N166" s="61"/>
    </row>
    <row r="167" spans="1:14" s="320" customFormat="1" ht="18.75" hidden="1">
      <c r="A167" s="384"/>
      <c r="B167" s="385" t="s">
        <v>208</v>
      </c>
      <c r="C167" s="385"/>
      <c r="D167" s="388" t="s">
        <v>474</v>
      </c>
      <c r="E167" s="394"/>
      <c r="F167" s="389"/>
      <c r="G167" s="389"/>
      <c r="H167" s="389"/>
      <c r="I167" s="389"/>
      <c r="J167" s="389" t="s">
        <v>603</v>
      </c>
      <c r="K167" s="389" t="s">
        <v>603</v>
      </c>
      <c r="L167" s="389" t="s">
        <v>792</v>
      </c>
      <c r="M167" s="90" t="s">
        <v>219</v>
      </c>
      <c r="N167" s="90" t="s">
        <v>219</v>
      </c>
    </row>
    <row r="168" spans="1:14" s="320" customFormat="1" ht="18.75" hidden="1">
      <c r="A168" s="384"/>
      <c r="B168" s="385" t="s">
        <v>962</v>
      </c>
      <c r="C168" s="385"/>
      <c r="D168" s="388" t="s">
        <v>965</v>
      </c>
      <c r="E168" s="394"/>
      <c r="F168" s="389"/>
      <c r="G168" s="389"/>
      <c r="H168" s="389"/>
      <c r="I168" s="389"/>
      <c r="J168" s="389"/>
      <c r="K168" s="389"/>
      <c r="L168" s="395" t="s">
        <v>458</v>
      </c>
      <c r="M168" s="90" t="s">
        <v>978</v>
      </c>
      <c r="N168" s="90" t="s">
        <v>978</v>
      </c>
    </row>
    <row r="169" spans="1:14" s="320" customFormat="1" ht="18.75" hidden="1">
      <c r="A169" s="384"/>
      <c r="B169" s="385" t="s">
        <v>963</v>
      </c>
      <c r="C169" s="385"/>
      <c r="D169" s="388"/>
      <c r="E169" s="394"/>
      <c r="F169" s="389"/>
      <c r="G169" s="389"/>
      <c r="H169" s="389"/>
      <c r="I169" s="389"/>
      <c r="J169" s="389"/>
      <c r="K169" s="389"/>
      <c r="L169" s="395"/>
      <c r="M169" s="90"/>
      <c r="N169" s="90"/>
    </row>
    <row r="170" spans="1:14" s="320" customFormat="1" ht="18.75" hidden="1">
      <c r="A170" s="384"/>
      <c r="B170" s="385" t="s">
        <v>964</v>
      </c>
      <c r="C170" s="385"/>
      <c r="D170" s="388"/>
      <c r="E170" s="394"/>
      <c r="F170" s="389"/>
      <c r="G170" s="389"/>
      <c r="H170" s="389"/>
      <c r="I170" s="389"/>
      <c r="J170" s="389"/>
      <c r="K170" s="389"/>
      <c r="L170" s="395"/>
      <c r="M170" s="90"/>
      <c r="N170" s="90"/>
    </row>
    <row r="171" spans="1:14" s="320" customFormat="1" ht="18.75" hidden="1">
      <c r="A171" s="384"/>
      <c r="B171" s="385" t="s">
        <v>960</v>
      </c>
      <c r="C171" s="385"/>
      <c r="D171" s="388" t="s">
        <v>275</v>
      </c>
      <c r="E171" s="394"/>
      <c r="F171" s="389"/>
      <c r="G171" s="389"/>
      <c r="H171" s="389"/>
      <c r="I171" s="389"/>
      <c r="J171" s="389"/>
      <c r="K171" s="389"/>
      <c r="L171" s="395" t="s">
        <v>458</v>
      </c>
      <c r="M171" s="90">
        <v>10</v>
      </c>
      <c r="N171" s="90">
        <v>10</v>
      </c>
    </row>
    <row r="172" spans="1:14" s="320" customFormat="1" ht="18.75" hidden="1">
      <c r="A172" s="384"/>
      <c r="B172" s="385" t="s">
        <v>961</v>
      </c>
      <c r="C172" s="385"/>
      <c r="D172" s="388"/>
      <c r="E172" s="394"/>
      <c r="F172" s="389"/>
      <c r="G172" s="389"/>
      <c r="H172" s="389"/>
      <c r="I172" s="389"/>
      <c r="J172" s="389"/>
      <c r="K172" s="389"/>
      <c r="L172" s="395"/>
      <c r="M172" s="90"/>
      <c r="N172" s="90"/>
    </row>
    <row r="173" spans="1:14" s="432" customFormat="1" ht="21" customHeight="1" hidden="1">
      <c r="A173" s="423"/>
      <c r="B173" s="424" t="s">
        <v>966</v>
      </c>
      <c r="C173" s="425"/>
      <c r="D173" s="426" t="s">
        <v>683</v>
      </c>
      <c r="E173" s="427"/>
      <c r="F173" s="428"/>
      <c r="G173" s="429"/>
      <c r="H173" s="429"/>
      <c r="I173" s="429"/>
      <c r="J173" s="429"/>
      <c r="K173" s="429" t="s">
        <v>458</v>
      </c>
      <c r="L173" s="429" t="s">
        <v>458</v>
      </c>
      <c r="M173" s="683">
        <v>100</v>
      </c>
      <c r="N173" s="684" t="s">
        <v>458</v>
      </c>
    </row>
    <row r="174" spans="1:14" s="432" customFormat="1" ht="21" customHeight="1" hidden="1">
      <c r="A174" s="423"/>
      <c r="B174" s="397" t="s">
        <v>967</v>
      </c>
      <c r="C174" s="425"/>
      <c r="D174" s="426"/>
      <c r="E174" s="427"/>
      <c r="F174" s="428"/>
      <c r="G174" s="429"/>
      <c r="H174" s="429"/>
      <c r="I174" s="429"/>
      <c r="J174" s="429"/>
      <c r="K174" s="429"/>
      <c r="L174" s="429"/>
      <c r="M174" s="683"/>
      <c r="N174" s="683"/>
    </row>
    <row r="175" spans="1:14" s="320" customFormat="1" ht="18.75" hidden="1">
      <c r="A175" s="384"/>
      <c r="B175" s="385" t="s">
        <v>968</v>
      </c>
      <c r="C175" s="385"/>
      <c r="D175" s="388" t="s">
        <v>969</v>
      </c>
      <c r="E175" s="394"/>
      <c r="F175" s="389"/>
      <c r="G175" s="389"/>
      <c r="H175" s="389"/>
      <c r="I175" s="389"/>
      <c r="J175" s="389"/>
      <c r="K175" s="389"/>
      <c r="L175" s="395" t="s">
        <v>458</v>
      </c>
      <c r="M175" s="90">
        <v>1</v>
      </c>
      <c r="N175" s="90">
        <v>1</v>
      </c>
    </row>
    <row r="176" spans="1:14" s="8" customFormat="1" ht="18.75">
      <c r="A176" s="203" t="s">
        <v>1059</v>
      </c>
      <c r="B176" s="87"/>
      <c r="C176" s="87"/>
      <c r="D176" s="89"/>
      <c r="E176" s="471"/>
      <c r="F176" s="90"/>
      <c r="G176" s="90"/>
      <c r="H176" s="90"/>
      <c r="I176" s="90"/>
      <c r="J176" s="90"/>
      <c r="K176" s="90"/>
      <c r="L176" s="472"/>
      <c r="M176" s="90"/>
      <c r="N176" s="90"/>
    </row>
    <row r="177" spans="1:14" s="8" customFormat="1" ht="18.75">
      <c r="A177" s="203"/>
      <c r="B177" s="87" t="s">
        <v>1067</v>
      </c>
      <c r="C177" s="87"/>
      <c r="D177" s="89" t="s">
        <v>275</v>
      </c>
      <c r="E177" s="471"/>
      <c r="F177" s="90"/>
      <c r="G177" s="90"/>
      <c r="H177" s="90"/>
      <c r="I177" s="90"/>
      <c r="J177" s="90"/>
      <c r="K177" s="90"/>
      <c r="L177" s="472"/>
      <c r="M177" s="90" t="s">
        <v>1326</v>
      </c>
      <c r="N177" s="90"/>
    </row>
    <row r="178" spans="1:14" s="8" customFormat="1" ht="18.75">
      <c r="A178" s="203"/>
      <c r="B178" s="87" t="s">
        <v>1069</v>
      </c>
      <c r="C178" s="87"/>
      <c r="D178" s="89" t="s">
        <v>1068</v>
      </c>
      <c r="E178" s="471"/>
      <c r="F178" s="90"/>
      <c r="G178" s="90"/>
      <c r="H178" s="90"/>
      <c r="I178" s="90"/>
      <c r="J178" s="90"/>
      <c r="K178" s="90"/>
      <c r="L178" s="472"/>
      <c r="M178" s="90" t="s">
        <v>1328</v>
      </c>
      <c r="N178" s="90"/>
    </row>
    <row r="179" spans="1:14" s="8" customFormat="1" ht="18.75">
      <c r="A179" s="203"/>
      <c r="B179" s="87" t="s">
        <v>1070</v>
      </c>
      <c r="C179" s="87"/>
      <c r="D179" s="89"/>
      <c r="E179" s="471"/>
      <c r="F179" s="90"/>
      <c r="G179" s="90"/>
      <c r="H179" s="90"/>
      <c r="I179" s="90"/>
      <c r="J179" s="90"/>
      <c r="K179" s="90"/>
      <c r="L179" s="472"/>
      <c r="M179" s="90"/>
      <c r="N179" s="90"/>
    </row>
    <row r="180" spans="1:14" s="8" customFormat="1" ht="18.75">
      <c r="A180" s="203" t="s">
        <v>1073</v>
      </c>
      <c r="B180" s="87"/>
      <c r="C180" s="87"/>
      <c r="D180" s="89"/>
      <c r="E180" s="471"/>
      <c r="F180" s="90"/>
      <c r="G180" s="90"/>
      <c r="H180" s="90"/>
      <c r="I180" s="90"/>
      <c r="J180" s="90"/>
      <c r="K180" s="90"/>
      <c r="L180" s="472"/>
      <c r="M180" s="90"/>
      <c r="N180" s="90"/>
    </row>
    <row r="181" spans="1:14" s="8" customFormat="1" ht="18.75">
      <c r="A181" s="203"/>
      <c r="B181" s="87" t="s">
        <v>1071</v>
      </c>
      <c r="C181" s="87"/>
      <c r="D181" s="89" t="s">
        <v>661</v>
      </c>
      <c r="E181" s="471"/>
      <c r="F181" s="90"/>
      <c r="G181" s="90"/>
      <c r="H181" s="90"/>
      <c r="I181" s="90"/>
      <c r="J181" s="90"/>
      <c r="K181" s="90"/>
      <c r="L181" s="472"/>
      <c r="M181" s="90">
        <v>50</v>
      </c>
      <c r="N181" s="90"/>
    </row>
    <row r="182" spans="1:14" s="8" customFormat="1" ht="18.75">
      <c r="A182" s="203"/>
      <c r="B182" s="87" t="s">
        <v>1072</v>
      </c>
      <c r="C182" s="87"/>
      <c r="D182" s="89"/>
      <c r="E182" s="471"/>
      <c r="F182" s="90"/>
      <c r="G182" s="90"/>
      <c r="H182" s="90"/>
      <c r="I182" s="90"/>
      <c r="J182" s="90"/>
      <c r="K182" s="90"/>
      <c r="L182" s="472"/>
      <c r="M182" s="90"/>
      <c r="N182" s="90"/>
    </row>
    <row r="183" spans="1:14" s="8" customFormat="1" ht="18.75">
      <c r="A183" s="203"/>
      <c r="B183" s="87" t="s">
        <v>886</v>
      </c>
      <c r="C183" s="87"/>
      <c r="D183" s="89" t="s">
        <v>661</v>
      </c>
      <c r="E183" s="471"/>
      <c r="F183" s="90"/>
      <c r="G183" s="90"/>
      <c r="H183" s="90"/>
      <c r="I183" s="90"/>
      <c r="J183" s="90"/>
      <c r="K183" s="90"/>
      <c r="L183" s="472"/>
      <c r="M183" s="90">
        <v>8</v>
      </c>
      <c r="N183" s="90"/>
    </row>
    <row r="184" spans="1:14" s="8" customFormat="1" ht="18.75">
      <c r="A184" s="203" t="s">
        <v>1074</v>
      </c>
      <c r="B184" s="87"/>
      <c r="C184" s="87"/>
      <c r="D184" s="89"/>
      <c r="E184" s="471"/>
      <c r="F184" s="90"/>
      <c r="G184" s="90"/>
      <c r="H184" s="90"/>
      <c r="I184" s="90"/>
      <c r="J184" s="90"/>
      <c r="K184" s="90"/>
      <c r="L184" s="472"/>
      <c r="M184" s="90"/>
      <c r="N184" s="90"/>
    </row>
    <row r="185" spans="1:14" s="8" customFormat="1" ht="18.75">
      <c r="A185" s="203"/>
      <c r="B185" s="87" t="s">
        <v>1075</v>
      </c>
      <c r="C185" s="87"/>
      <c r="D185" s="89" t="s">
        <v>1077</v>
      </c>
      <c r="E185" s="471"/>
      <c r="F185" s="90"/>
      <c r="G185" s="90"/>
      <c r="H185" s="90"/>
      <c r="I185" s="90"/>
      <c r="J185" s="90"/>
      <c r="K185" s="90"/>
      <c r="L185" s="472"/>
      <c r="M185" s="90" t="s">
        <v>1326</v>
      </c>
      <c r="N185" s="90"/>
    </row>
    <row r="186" spans="1:14" s="8" customFormat="1" ht="18.75">
      <c r="A186" s="203"/>
      <c r="B186" s="87" t="s">
        <v>1076</v>
      </c>
      <c r="C186" s="87"/>
      <c r="D186" s="89" t="s">
        <v>461</v>
      </c>
      <c r="E186" s="471"/>
      <c r="F186" s="90"/>
      <c r="G186" s="90"/>
      <c r="H186" s="90"/>
      <c r="I186" s="90"/>
      <c r="J186" s="90"/>
      <c r="K186" s="90"/>
      <c r="L186" s="472"/>
      <c r="M186" s="90"/>
      <c r="N186" s="90"/>
    </row>
    <row r="187" spans="1:14" s="8" customFormat="1" ht="18.75">
      <c r="A187" s="203" t="s">
        <v>1079</v>
      </c>
      <c r="B187" s="87"/>
      <c r="C187" s="87"/>
      <c r="D187" s="89"/>
      <c r="E187" s="471"/>
      <c r="F187" s="90"/>
      <c r="G187" s="90"/>
      <c r="H187" s="90"/>
      <c r="I187" s="90"/>
      <c r="J187" s="90"/>
      <c r="K187" s="90"/>
      <c r="L187" s="472"/>
      <c r="M187" s="90"/>
      <c r="N187" s="90"/>
    </row>
    <row r="188" spans="1:14" s="8" customFormat="1" ht="18.75">
      <c r="A188" s="203"/>
      <c r="B188" s="87" t="s">
        <v>1080</v>
      </c>
      <c r="C188" s="87"/>
      <c r="D188" s="89" t="s">
        <v>661</v>
      </c>
      <c r="E188" s="471"/>
      <c r="F188" s="90"/>
      <c r="G188" s="90"/>
      <c r="H188" s="90"/>
      <c r="I188" s="90"/>
      <c r="J188" s="90"/>
      <c r="K188" s="90"/>
      <c r="L188" s="472"/>
      <c r="M188" s="90">
        <v>85</v>
      </c>
      <c r="N188" s="90"/>
    </row>
    <row r="189" spans="1:14" s="8" customFormat="1" ht="18.75">
      <c r="A189" s="203"/>
      <c r="B189" s="87" t="s">
        <v>1081</v>
      </c>
      <c r="C189" s="87"/>
      <c r="D189" s="89"/>
      <c r="E189" s="471"/>
      <c r="F189" s="90"/>
      <c r="G189" s="90"/>
      <c r="H189" s="90"/>
      <c r="I189" s="90"/>
      <c r="J189" s="90"/>
      <c r="K189" s="90"/>
      <c r="L189" s="472"/>
      <c r="M189" s="90"/>
      <c r="N189" s="90"/>
    </row>
    <row r="190" spans="1:14" s="8" customFormat="1" ht="18.75">
      <c r="A190" s="203"/>
      <c r="B190" s="87" t="s">
        <v>1080</v>
      </c>
      <c r="C190" s="87"/>
      <c r="D190" s="89" t="s">
        <v>661</v>
      </c>
      <c r="E190" s="471"/>
      <c r="F190" s="90"/>
      <c r="G190" s="90"/>
      <c r="H190" s="90"/>
      <c r="I190" s="90"/>
      <c r="J190" s="90"/>
      <c r="K190" s="90"/>
      <c r="L190" s="472"/>
      <c r="M190" s="90">
        <v>80</v>
      </c>
      <c r="N190" s="90"/>
    </row>
    <row r="191" spans="1:14" s="8" customFormat="1" ht="18.75">
      <c r="A191" s="203"/>
      <c r="B191" s="87" t="s">
        <v>1082</v>
      </c>
      <c r="C191" s="87"/>
      <c r="D191" s="89"/>
      <c r="E191" s="471"/>
      <c r="F191" s="90"/>
      <c r="G191" s="90"/>
      <c r="H191" s="90"/>
      <c r="I191" s="90"/>
      <c r="J191" s="90"/>
      <c r="K191" s="90"/>
      <c r="L191" s="472"/>
      <c r="M191" s="90"/>
      <c r="N191" s="90"/>
    </row>
    <row r="192" spans="1:14" s="8" customFormat="1" ht="18.75">
      <c r="A192" s="203" t="s">
        <v>1083</v>
      </c>
      <c r="B192" s="87"/>
      <c r="C192" s="87"/>
      <c r="D192" s="89"/>
      <c r="E192" s="471"/>
      <c r="F192" s="90"/>
      <c r="G192" s="90"/>
      <c r="H192" s="90"/>
      <c r="I192" s="90"/>
      <c r="J192" s="90"/>
      <c r="K192" s="90"/>
      <c r="L192" s="472"/>
      <c r="M192" s="90"/>
      <c r="N192" s="90"/>
    </row>
    <row r="193" spans="1:14" s="8" customFormat="1" ht="18.75">
      <c r="A193" s="203"/>
      <c r="B193" s="87" t="s">
        <v>886</v>
      </c>
      <c r="C193" s="87"/>
      <c r="D193" s="89" t="s">
        <v>661</v>
      </c>
      <c r="E193" s="471"/>
      <c r="F193" s="90"/>
      <c r="G193" s="90"/>
      <c r="H193" s="90"/>
      <c r="I193" s="90"/>
      <c r="J193" s="90"/>
      <c r="K193" s="90"/>
      <c r="L193" s="472"/>
      <c r="M193" s="90">
        <v>8</v>
      </c>
      <c r="N193" s="90"/>
    </row>
    <row r="194" spans="1:14" s="8" customFormat="1" ht="18.75">
      <c r="A194" s="203"/>
      <c r="B194" s="87" t="s">
        <v>1084</v>
      </c>
      <c r="C194" s="87"/>
      <c r="D194" s="89" t="s">
        <v>661</v>
      </c>
      <c r="E194" s="471"/>
      <c r="F194" s="90"/>
      <c r="G194" s="90"/>
      <c r="H194" s="90"/>
      <c r="I194" s="90"/>
      <c r="J194" s="90"/>
      <c r="K194" s="90"/>
      <c r="L194" s="472"/>
      <c r="M194" s="90">
        <v>75</v>
      </c>
      <c r="N194" s="90"/>
    </row>
    <row r="195" spans="1:14" s="8" customFormat="1" ht="18.75">
      <c r="A195" s="203"/>
      <c r="B195" s="87" t="s">
        <v>1085</v>
      </c>
      <c r="C195" s="87"/>
      <c r="D195" s="89"/>
      <c r="E195" s="471"/>
      <c r="F195" s="90"/>
      <c r="G195" s="90"/>
      <c r="H195" s="90"/>
      <c r="I195" s="90"/>
      <c r="J195" s="90"/>
      <c r="K195" s="90"/>
      <c r="L195" s="472"/>
      <c r="M195" s="90"/>
      <c r="N195" s="90"/>
    </row>
    <row r="196" spans="1:14" s="8" customFormat="1" ht="18.75">
      <c r="A196" s="203" t="s">
        <v>1086</v>
      </c>
      <c r="B196" s="87"/>
      <c r="C196" s="87"/>
      <c r="D196" s="89"/>
      <c r="E196" s="471"/>
      <c r="F196" s="90"/>
      <c r="G196" s="90"/>
      <c r="H196" s="90"/>
      <c r="I196" s="90"/>
      <c r="J196" s="90"/>
      <c r="K196" s="90"/>
      <c r="L196" s="472"/>
      <c r="M196" s="90"/>
      <c r="N196" s="90"/>
    </row>
    <row r="197" spans="1:14" s="8" customFormat="1" ht="24">
      <c r="A197" s="203"/>
      <c r="B197" s="87" t="s">
        <v>1316</v>
      </c>
      <c r="C197" s="87"/>
      <c r="D197" s="89" t="s">
        <v>661</v>
      </c>
      <c r="E197" s="471"/>
      <c r="F197" s="90"/>
      <c r="G197" s="90"/>
      <c r="H197" s="90"/>
      <c r="I197" s="90"/>
      <c r="J197" s="90"/>
      <c r="K197" s="90"/>
      <c r="L197" s="472"/>
      <c r="M197" s="90" t="s">
        <v>1317</v>
      </c>
      <c r="N197" s="90"/>
    </row>
    <row r="198" spans="1:14" s="8" customFormat="1" ht="20.25" customHeight="1">
      <c r="A198" s="203"/>
      <c r="B198" s="582" t="s">
        <v>1318</v>
      </c>
      <c r="C198" s="87"/>
      <c r="D198" s="89" t="s">
        <v>1331</v>
      </c>
      <c r="E198" s="471"/>
      <c r="F198" s="90"/>
      <c r="G198" s="90"/>
      <c r="H198" s="90"/>
      <c r="I198" s="90"/>
      <c r="J198" s="90"/>
      <c r="K198" s="90"/>
      <c r="L198" s="472"/>
      <c r="M198" s="90" t="s">
        <v>1319</v>
      </c>
      <c r="N198" s="90"/>
    </row>
    <row r="199" spans="1:14" s="8" customFormat="1" ht="20.25" customHeight="1">
      <c r="A199" s="203"/>
      <c r="B199" s="582" t="s">
        <v>1320</v>
      </c>
      <c r="C199" s="87"/>
      <c r="D199" s="89"/>
      <c r="E199" s="471"/>
      <c r="F199" s="90"/>
      <c r="G199" s="90"/>
      <c r="H199" s="90"/>
      <c r="I199" s="90"/>
      <c r="J199" s="90"/>
      <c r="K199" s="90"/>
      <c r="L199" s="472"/>
      <c r="M199" s="90"/>
      <c r="N199" s="90"/>
    </row>
    <row r="200" spans="1:14" s="8" customFormat="1" ht="20.25" customHeight="1">
      <c r="A200" s="203"/>
      <c r="B200" s="582" t="s">
        <v>1321</v>
      </c>
      <c r="C200" s="87"/>
      <c r="D200" s="89"/>
      <c r="E200" s="471"/>
      <c r="F200" s="90"/>
      <c r="G200" s="90"/>
      <c r="H200" s="90"/>
      <c r="I200" s="90"/>
      <c r="J200" s="90"/>
      <c r="K200" s="90"/>
      <c r="L200" s="472"/>
      <c r="M200" s="90" t="s">
        <v>1322</v>
      </c>
      <c r="N200" s="90"/>
    </row>
    <row r="201" spans="1:14" s="8" customFormat="1" ht="20.25" customHeight="1">
      <c r="A201" s="203"/>
      <c r="B201" s="582" t="s">
        <v>1323</v>
      </c>
      <c r="C201" s="87"/>
      <c r="D201" s="89"/>
      <c r="E201" s="471"/>
      <c r="F201" s="90"/>
      <c r="G201" s="90"/>
      <c r="H201" s="90"/>
      <c r="I201" s="90"/>
      <c r="J201" s="90"/>
      <c r="K201" s="90"/>
      <c r="L201" s="472"/>
      <c r="M201" s="90"/>
      <c r="N201" s="90"/>
    </row>
    <row r="202" spans="1:14" s="8" customFormat="1" ht="20.25" customHeight="1">
      <c r="A202" s="203" t="s">
        <v>1087</v>
      </c>
      <c r="B202" s="87"/>
      <c r="C202" s="87"/>
      <c r="D202" s="89"/>
      <c r="E202" s="471"/>
      <c r="F202" s="90"/>
      <c r="G202" s="90"/>
      <c r="H202" s="90"/>
      <c r="I202" s="90"/>
      <c r="J202" s="90"/>
      <c r="K202" s="90"/>
      <c r="L202" s="472"/>
      <c r="M202" s="90"/>
      <c r="N202" s="90"/>
    </row>
    <row r="203" spans="1:14" s="8" customFormat="1" ht="18.75">
      <c r="A203" s="203"/>
      <c r="B203" s="87" t="s">
        <v>886</v>
      </c>
      <c r="C203" s="87"/>
      <c r="D203" s="89" t="s">
        <v>661</v>
      </c>
      <c r="E203" s="471"/>
      <c r="F203" s="90"/>
      <c r="G203" s="90"/>
      <c r="H203" s="90"/>
      <c r="I203" s="90"/>
      <c r="J203" s="90"/>
      <c r="K203" s="90"/>
      <c r="L203" s="472"/>
      <c r="M203" s="90">
        <v>8</v>
      </c>
      <c r="N203" s="90"/>
    </row>
    <row r="204" spans="1:14" s="8" customFormat="1" ht="20.25" customHeight="1">
      <c r="A204" s="203"/>
      <c r="B204" s="87" t="s">
        <v>773</v>
      </c>
      <c r="C204" s="87"/>
      <c r="D204" s="89" t="s">
        <v>1332</v>
      </c>
      <c r="E204" s="471"/>
      <c r="F204" s="90"/>
      <c r="G204" s="90"/>
      <c r="H204" s="90"/>
      <c r="I204" s="90"/>
      <c r="J204" s="90"/>
      <c r="K204" s="90"/>
      <c r="L204" s="472"/>
      <c r="M204" s="90" t="s">
        <v>1326</v>
      </c>
      <c r="N204" s="90"/>
    </row>
    <row r="205" spans="1:14" s="8" customFormat="1" ht="20.25" customHeight="1">
      <c r="A205" s="203" t="s">
        <v>1092</v>
      </c>
      <c r="B205" s="87"/>
      <c r="C205" s="87"/>
      <c r="D205" s="89"/>
      <c r="E205" s="471"/>
      <c r="F205" s="90"/>
      <c r="G205" s="90"/>
      <c r="H205" s="90"/>
      <c r="I205" s="90"/>
      <c r="J205" s="90"/>
      <c r="K205" s="90"/>
      <c r="L205" s="472"/>
      <c r="M205" s="90"/>
      <c r="N205" s="90"/>
    </row>
    <row r="206" spans="1:14" s="8" customFormat="1" ht="20.25" customHeight="1">
      <c r="A206" s="203"/>
      <c r="B206" s="87" t="s">
        <v>1088</v>
      </c>
      <c r="C206" s="87"/>
      <c r="D206" s="89" t="s">
        <v>893</v>
      </c>
      <c r="E206" s="471"/>
      <c r="F206" s="90"/>
      <c r="G206" s="90"/>
      <c r="H206" s="90"/>
      <c r="I206" s="90"/>
      <c r="J206" s="90"/>
      <c r="K206" s="90"/>
      <c r="L206" s="472"/>
      <c r="M206" s="90">
        <v>0.25</v>
      </c>
      <c r="N206" s="90"/>
    </row>
    <row r="207" spans="1:14" s="8" customFormat="1" ht="20.25" customHeight="1">
      <c r="A207" s="203"/>
      <c r="B207" s="87" t="s">
        <v>1089</v>
      </c>
      <c r="C207" s="87"/>
      <c r="D207" s="89"/>
      <c r="E207" s="471"/>
      <c r="F207" s="90"/>
      <c r="G207" s="90"/>
      <c r="H207" s="90"/>
      <c r="I207" s="90"/>
      <c r="J207" s="90"/>
      <c r="K207" s="90"/>
      <c r="L207" s="472"/>
      <c r="M207" s="90"/>
      <c r="N207" s="90"/>
    </row>
    <row r="208" spans="1:14" s="8" customFormat="1" ht="20.25" customHeight="1">
      <c r="A208" s="203"/>
      <c r="B208" s="87" t="s">
        <v>1090</v>
      </c>
      <c r="C208" s="87"/>
      <c r="D208" s="89" t="s">
        <v>893</v>
      </c>
      <c r="E208" s="471"/>
      <c r="F208" s="90"/>
      <c r="G208" s="90"/>
      <c r="H208" s="90"/>
      <c r="I208" s="90"/>
      <c r="J208" s="90"/>
      <c r="K208" s="90"/>
      <c r="L208" s="472"/>
      <c r="M208" s="90" t="s">
        <v>1078</v>
      </c>
      <c r="N208" s="90"/>
    </row>
    <row r="209" spans="1:14" s="8" customFormat="1" ht="18.75">
      <c r="A209" s="86"/>
      <c r="B209" s="87" t="s">
        <v>1091</v>
      </c>
      <c r="C209" s="87"/>
      <c r="D209" s="89"/>
      <c r="E209" s="471"/>
      <c r="F209" s="90"/>
      <c r="G209" s="90"/>
      <c r="H209" s="90"/>
      <c r="I209" s="90"/>
      <c r="J209" s="90"/>
      <c r="K209" s="90"/>
      <c r="L209" s="472"/>
      <c r="M209" s="90"/>
      <c r="N209" s="90"/>
    </row>
    <row r="210" spans="1:14" s="8" customFormat="1" ht="21.75" customHeight="1">
      <c r="A210" s="105"/>
      <c r="B210" s="106" t="s">
        <v>1283</v>
      </c>
      <c r="C210" s="106"/>
      <c r="D210" s="108" t="s">
        <v>1333</v>
      </c>
      <c r="E210" s="568"/>
      <c r="F210" s="109"/>
      <c r="G210" s="109"/>
      <c r="H210" s="109"/>
      <c r="I210" s="109"/>
      <c r="J210" s="109"/>
      <c r="K210" s="109"/>
      <c r="L210" s="569"/>
      <c r="M210" s="688" t="s">
        <v>1324</v>
      </c>
      <c r="N210" s="109"/>
    </row>
    <row r="211" spans="1:14" s="8" customFormat="1" ht="20.25" customHeight="1">
      <c r="A211" s="203" t="s">
        <v>1093</v>
      </c>
      <c r="B211" s="87"/>
      <c r="C211" s="87"/>
      <c r="D211" s="89"/>
      <c r="E211" s="471"/>
      <c r="F211" s="90"/>
      <c r="G211" s="90"/>
      <c r="H211" s="90"/>
      <c r="I211" s="90"/>
      <c r="J211" s="90"/>
      <c r="K211" s="90"/>
      <c r="L211" s="472"/>
      <c r="M211" s="90"/>
      <c r="N211" s="90"/>
    </row>
    <row r="212" spans="1:14" s="8" customFormat="1" ht="20.25" customHeight="1">
      <c r="A212" s="203"/>
      <c r="B212" s="87" t="s">
        <v>1094</v>
      </c>
      <c r="C212" s="87"/>
      <c r="D212" s="89" t="s">
        <v>1325</v>
      </c>
      <c r="E212" s="471"/>
      <c r="F212" s="90"/>
      <c r="G212" s="90"/>
      <c r="H212" s="90"/>
      <c r="I212" s="90"/>
      <c r="J212" s="90"/>
      <c r="K212" s="90"/>
      <c r="L212" s="472"/>
      <c r="M212" s="90">
        <v>2</v>
      </c>
      <c r="N212" s="90"/>
    </row>
    <row r="213" spans="1:14" s="8" customFormat="1" ht="20.25" customHeight="1">
      <c r="A213" s="79"/>
      <c r="B213" s="32" t="s">
        <v>1095</v>
      </c>
      <c r="C213" s="32"/>
      <c r="D213" s="60" t="s">
        <v>351</v>
      </c>
      <c r="E213" s="561"/>
      <c r="F213" s="62"/>
      <c r="G213" s="62"/>
      <c r="H213" s="62"/>
      <c r="I213" s="62"/>
      <c r="J213" s="62"/>
      <c r="K213" s="62"/>
      <c r="L213" s="493"/>
      <c r="M213" s="62"/>
      <c r="N213" s="62"/>
    </row>
    <row r="214" spans="1:14" s="8" customFormat="1" ht="20.25" customHeight="1">
      <c r="A214" s="79"/>
      <c r="B214" s="32" t="s">
        <v>1096</v>
      </c>
      <c r="C214" s="32"/>
      <c r="D214" s="60"/>
      <c r="E214" s="561"/>
      <c r="F214" s="62"/>
      <c r="G214" s="62"/>
      <c r="H214" s="62"/>
      <c r="I214" s="62"/>
      <c r="J214" s="62"/>
      <c r="K214" s="62"/>
      <c r="L214" s="493"/>
      <c r="M214" s="62"/>
      <c r="N214" s="62"/>
    </row>
    <row r="215" spans="1:14" s="8" customFormat="1" ht="20.25" customHeight="1">
      <c r="A215" s="79" t="s">
        <v>1097</v>
      </c>
      <c r="B215" s="32"/>
      <c r="C215" s="32"/>
      <c r="D215" s="60"/>
      <c r="E215" s="561"/>
      <c r="F215" s="62"/>
      <c r="G215" s="62"/>
      <c r="H215" s="62"/>
      <c r="I215" s="62"/>
      <c r="J215" s="62"/>
      <c r="K215" s="62"/>
      <c r="L215" s="493"/>
      <c r="M215" s="62"/>
      <c r="N215" s="62"/>
    </row>
    <row r="216" spans="1:14" s="8" customFormat="1" ht="20.25" customHeight="1">
      <c r="A216" s="79"/>
      <c r="B216" s="32" t="s">
        <v>1098</v>
      </c>
      <c r="C216" s="32"/>
      <c r="D216" s="60" t="s">
        <v>933</v>
      </c>
      <c r="E216" s="561"/>
      <c r="F216" s="62"/>
      <c r="G216" s="62"/>
      <c r="H216" s="62"/>
      <c r="I216" s="62"/>
      <c r="J216" s="62"/>
      <c r="K216" s="62"/>
      <c r="L216" s="493"/>
      <c r="M216" s="62">
        <v>2</v>
      </c>
      <c r="N216" s="62"/>
    </row>
    <row r="217" spans="1:14" s="8" customFormat="1" ht="20.25" customHeight="1">
      <c r="A217" s="79" t="s">
        <v>1099</v>
      </c>
      <c r="B217" s="32"/>
      <c r="C217" s="32"/>
      <c r="D217" s="60"/>
      <c r="E217" s="561"/>
      <c r="F217" s="62"/>
      <c r="G217" s="62"/>
      <c r="H217" s="62"/>
      <c r="I217" s="62"/>
      <c r="J217" s="62"/>
      <c r="K217" s="62"/>
      <c r="L217" s="493"/>
      <c r="M217" s="62"/>
      <c r="N217" s="62"/>
    </row>
    <row r="218" spans="1:14" s="8" customFormat="1" ht="20.25" customHeight="1">
      <c r="A218" s="79"/>
      <c r="B218" s="32" t="s">
        <v>891</v>
      </c>
      <c r="C218" s="32"/>
      <c r="D218" s="60" t="s">
        <v>893</v>
      </c>
      <c r="E218" s="561"/>
      <c r="F218" s="62"/>
      <c r="G218" s="62"/>
      <c r="H218" s="62"/>
      <c r="I218" s="62"/>
      <c r="J218" s="62"/>
      <c r="K218" s="62"/>
      <c r="L218" s="493"/>
      <c r="M218" s="62" t="s">
        <v>1101</v>
      </c>
      <c r="N218" s="62"/>
    </row>
    <row r="219" spans="1:14" s="8" customFormat="1" ht="20.25" customHeight="1">
      <c r="A219" s="79"/>
      <c r="B219" s="32" t="s">
        <v>1102</v>
      </c>
      <c r="C219" s="32"/>
      <c r="D219" s="60"/>
      <c r="E219" s="561"/>
      <c r="F219" s="62"/>
      <c r="G219" s="62"/>
      <c r="H219" s="62"/>
      <c r="I219" s="62"/>
      <c r="J219" s="62"/>
      <c r="K219" s="62"/>
      <c r="L219" s="493"/>
      <c r="M219" s="62"/>
      <c r="N219" s="62"/>
    </row>
    <row r="220" spans="1:14" s="8" customFormat="1" ht="20.25" customHeight="1">
      <c r="A220" s="203" t="s">
        <v>1103</v>
      </c>
      <c r="B220" s="87"/>
      <c r="C220" s="87"/>
      <c r="D220" s="89"/>
      <c r="E220" s="471"/>
      <c r="F220" s="90"/>
      <c r="G220" s="90"/>
      <c r="H220" s="90"/>
      <c r="I220" s="90"/>
      <c r="J220" s="90"/>
      <c r="K220" s="90"/>
      <c r="L220" s="472"/>
      <c r="M220" s="90"/>
      <c r="N220" s="90"/>
    </row>
    <row r="221" spans="1:14" s="8" customFormat="1" ht="20.25" customHeight="1">
      <c r="A221" s="203"/>
      <c r="B221" s="87" t="s">
        <v>1104</v>
      </c>
      <c r="C221" s="87"/>
      <c r="D221" s="89" t="s">
        <v>1105</v>
      </c>
      <c r="E221" s="471"/>
      <c r="F221" s="90"/>
      <c r="G221" s="90"/>
      <c r="H221" s="90"/>
      <c r="I221" s="90"/>
      <c r="J221" s="90"/>
      <c r="K221" s="90"/>
      <c r="L221" s="472"/>
      <c r="M221" s="90" t="s">
        <v>1326</v>
      </c>
      <c r="N221" s="90"/>
    </row>
    <row r="222" spans="1:14" s="8" customFormat="1" ht="20.25" customHeight="1">
      <c r="A222" s="105"/>
      <c r="B222" s="106"/>
      <c r="C222" s="107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1:14" s="8" customFormat="1" ht="20.25" customHeight="1">
      <c r="A223" s="68"/>
      <c r="B223" s="68"/>
      <c r="C223" s="68"/>
      <c r="D223" s="216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1:14" s="8" customFormat="1" ht="20.25" customHeight="1">
      <c r="A224" s="68"/>
      <c r="B224" s="68"/>
      <c r="C224" s="68"/>
      <c r="D224" s="216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1:14" s="8" customFormat="1" ht="20.25" customHeight="1">
      <c r="A225" s="68"/>
      <c r="B225" s="68"/>
      <c r="C225" s="68"/>
      <c r="D225" s="216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1:14" s="8" customFormat="1" ht="20.25" customHeight="1">
      <c r="A226" s="68"/>
      <c r="B226" s="68"/>
      <c r="C226" s="68"/>
      <c r="D226" s="216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1:14" s="8" customFormat="1" ht="20.25" customHeight="1">
      <c r="A227" s="68"/>
      <c r="B227" s="68"/>
      <c r="C227" s="68"/>
      <c r="D227" s="216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1:14" s="8" customFormat="1" ht="20.25" customHeight="1">
      <c r="A228" s="68"/>
      <c r="B228" s="68"/>
      <c r="C228" s="68"/>
      <c r="D228" s="216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1:14" s="8" customFormat="1" ht="20.25" customHeight="1">
      <c r="A229" s="68"/>
      <c r="B229" s="68"/>
      <c r="C229" s="68"/>
      <c r="D229" s="216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1:14" s="8" customFormat="1" ht="20.25" customHeight="1">
      <c r="A230" s="68"/>
      <c r="B230" s="68"/>
      <c r="C230" s="68"/>
      <c r="D230" s="216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1:14" s="8" customFormat="1" ht="20.25" customHeight="1">
      <c r="A231" s="68"/>
      <c r="B231" s="68"/>
      <c r="C231" s="68"/>
      <c r="D231" s="216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1:14" s="8" customFormat="1" ht="20.25" customHeight="1">
      <c r="A232" s="68"/>
      <c r="B232" s="68"/>
      <c r="C232" s="68"/>
      <c r="D232" s="216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1:14" s="8" customFormat="1" ht="20.25" customHeight="1">
      <c r="A233" s="68"/>
      <c r="B233" s="68"/>
      <c r="C233" s="68"/>
      <c r="D233" s="216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1:14" s="8" customFormat="1" ht="20.25" customHeight="1">
      <c r="A234" s="68"/>
      <c r="B234" s="68"/>
      <c r="C234" s="68"/>
      <c r="D234" s="216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1:14" s="8" customFormat="1" ht="20.25" customHeight="1">
      <c r="A235" s="68"/>
      <c r="B235" s="68"/>
      <c r="C235" s="68"/>
      <c r="D235" s="216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1:14" s="8" customFormat="1" ht="20.25" customHeight="1">
      <c r="A236" s="68"/>
      <c r="B236" s="68"/>
      <c r="C236" s="68"/>
      <c r="D236" s="216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1:14" s="8" customFormat="1" ht="20.25" customHeight="1">
      <c r="A237" s="68"/>
      <c r="B237" s="68"/>
      <c r="C237" s="68"/>
      <c r="D237" s="216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1:14" s="8" customFormat="1" ht="20.25" customHeight="1">
      <c r="A238" s="68"/>
      <c r="B238" s="68"/>
      <c r="C238" s="68"/>
      <c r="D238" s="216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1:14" s="8" customFormat="1" ht="20.25" customHeight="1">
      <c r="A239" s="68"/>
      <c r="B239" s="68"/>
      <c r="C239" s="68"/>
      <c r="D239" s="216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1:14" s="8" customFormat="1" ht="20.25" customHeight="1">
      <c r="A240" s="68"/>
      <c r="B240" s="68"/>
      <c r="C240" s="68"/>
      <c r="D240" s="216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1:14" s="8" customFormat="1" ht="20.25" customHeight="1">
      <c r="A241" s="68"/>
      <c r="B241" s="68"/>
      <c r="C241" s="68"/>
      <c r="D241" s="216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1:14" s="8" customFormat="1" ht="20.25" customHeight="1">
      <c r="A242" s="68"/>
      <c r="B242" s="68"/>
      <c r="C242" s="68"/>
      <c r="D242" s="216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1:14" s="8" customFormat="1" ht="20.25" customHeight="1">
      <c r="A243" s="68"/>
      <c r="B243" s="68"/>
      <c r="C243" s="68"/>
      <c r="D243" s="216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1:14" s="8" customFormat="1" ht="20.25" customHeight="1">
      <c r="A244" s="68"/>
      <c r="B244" s="68"/>
      <c r="C244" s="68"/>
      <c r="D244" s="216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1:14" s="8" customFormat="1" ht="20.25" customHeight="1">
      <c r="A245" s="68"/>
      <c r="B245" s="68"/>
      <c r="C245" s="68"/>
      <c r="D245" s="216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  <row r="246" s="2" customFormat="1" ht="24.75" customHeight="1">
      <c r="A246" s="1" t="s">
        <v>292</v>
      </c>
    </row>
    <row r="247" s="2" customFormat="1" ht="15" customHeight="1"/>
    <row r="248" s="2" customFormat="1" ht="19.5" customHeight="1">
      <c r="C248" s="571" t="s">
        <v>1336</v>
      </c>
    </row>
    <row r="249" s="2" customFormat="1" ht="15" customHeight="1"/>
    <row r="250" s="2" customFormat="1" ht="19.5" customHeight="1">
      <c r="A250" s="1" t="s">
        <v>293</v>
      </c>
    </row>
    <row r="251" s="2" customFormat="1" ht="14.25" customHeight="1"/>
    <row r="252" s="2" customFormat="1" ht="19.5" customHeight="1">
      <c r="C252" s="2" t="s">
        <v>81</v>
      </c>
    </row>
    <row r="253" s="2" customFormat="1" ht="19.5" customHeight="1">
      <c r="C253" s="2" t="s">
        <v>751</v>
      </c>
    </row>
    <row r="254" s="2" customFormat="1" ht="19.5" customHeight="1">
      <c r="A254" s="2" t="s">
        <v>752</v>
      </c>
    </row>
    <row r="255" s="2" customFormat="1" ht="19.5" customHeight="1">
      <c r="C255" s="2" t="s">
        <v>750</v>
      </c>
    </row>
  </sheetData>
  <sheetProtection/>
  <mergeCells count="10">
    <mergeCell ref="M6:M8"/>
    <mergeCell ref="N6:N8"/>
    <mergeCell ref="A7:C7"/>
    <mergeCell ref="M158:N158"/>
    <mergeCell ref="M69:M71"/>
    <mergeCell ref="N69:N71"/>
    <mergeCell ref="A159:C159"/>
    <mergeCell ref="A70:C70"/>
    <mergeCell ref="M108:N108"/>
    <mergeCell ref="A109:C109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Technic10</dc:creator>
  <cp:keywords/>
  <dc:description/>
  <cp:lastModifiedBy>Walailak University</cp:lastModifiedBy>
  <cp:lastPrinted>2016-12-22T07:48:13Z</cp:lastPrinted>
  <dcterms:created xsi:type="dcterms:W3CDTF">2003-12-31T07:52:35Z</dcterms:created>
  <dcterms:modified xsi:type="dcterms:W3CDTF">2016-12-29T08:20:32Z</dcterms:modified>
  <cp:category/>
  <cp:version/>
  <cp:contentType/>
  <cp:contentStatus/>
</cp:coreProperties>
</file>