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6"/>
  </bookViews>
  <sheets>
    <sheet name="ศิลป" sheetId="1" r:id="rId1"/>
    <sheet name="ศิลป2" sheetId="2" r:id="rId2"/>
    <sheet name="รัฐ_นิติ" sheetId="3" r:id="rId3"/>
    <sheet name="รัฐ_นิติ2" sheetId="4" r:id="rId4"/>
    <sheet name="การจัดการ" sheetId="5" r:id="rId5"/>
    <sheet name="การจัดการ2" sheetId="6" r:id="rId6"/>
    <sheet name="การจัดการ-ศูนย์สุราษฎร์" sheetId="7" r:id="rId7"/>
    <sheet name="การจัดการ-ศูนย์สุราษฎร์2" sheetId="8" r:id="rId8"/>
  </sheets>
  <definedNames>
    <definedName name="_xlnm.Print_Titles" localSheetId="2">'รัฐ_นิติ'!$2:$4</definedName>
    <definedName name="_xlnm.Print_Titles" localSheetId="0">'ศิลป'!$2:$4</definedName>
  </definedNames>
  <calcPr fullCalcOnLoad="1"/>
</workbook>
</file>

<file path=xl/sharedStrings.xml><?xml version="1.0" encoding="utf-8"?>
<sst xmlns="http://schemas.openxmlformats.org/spreadsheetml/2006/main" count="3858" uniqueCount="1525">
  <si>
    <t xml:space="preserve"> - ศึกษาดูงาน นศ.ระดับปริญญาเอก</t>
  </si>
  <si>
    <t>3 ครั้ง</t>
  </si>
  <si>
    <t xml:space="preserve"> - สัมมนาแลกเปลี่ยนเรียนรู้</t>
  </si>
  <si>
    <t xml:space="preserve"> - สัมมนาดุษฎีนิพนธ์</t>
  </si>
  <si>
    <t xml:space="preserve"> - สอบคัดเลือกนักศึกษาใหม่</t>
  </si>
  <si>
    <t xml:space="preserve"> - สอบวัดคุณสมบัติ</t>
  </si>
  <si>
    <t xml:space="preserve"> - สอบวิทยานิพนธ์</t>
  </si>
  <si>
    <t xml:space="preserve"> - ปฐมนิเทศนักศึกษาใหม่</t>
  </si>
  <si>
    <t xml:space="preserve"> - ระดับปริญญาตรี</t>
  </si>
  <si>
    <t xml:space="preserve"> - ระดับบัณฑิตศึกษา</t>
  </si>
  <si>
    <t xml:space="preserve"> - จำนวนวิทยานิพนธ์และงานวิชาการของนักศึกษาที่ได้</t>
  </si>
  <si>
    <t>80/ (54)</t>
  </si>
  <si>
    <t>1,080/ (1,018)</t>
  </si>
  <si>
    <t xml:space="preserve"> - เงินเดือน</t>
  </si>
  <si>
    <t xml:space="preserve"> - ค่าตอบแทนทำงานล่วงเวลา</t>
  </si>
  <si>
    <t xml:space="preserve">  ปี พ.ศ.2557</t>
  </si>
  <si>
    <t>7/</t>
  </si>
  <si>
    <t>(ข้อมูลส่วนกลาง)</t>
  </si>
  <si>
    <t>(92.97)</t>
  </si>
  <si>
    <t xml:space="preserve"> - จัดหาอาสาสมัครชาวจีน</t>
  </si>
  <si>
    <t>(1 : 50.27)</t>
  </si>
  <si>
    <t>กิจกรรมหลัก  การจัดการทั่วไป (หลักสูตรบริหารธุรกิจมหาบัณฑิต : MBA)</t>
  </si>
  <si>
    <t xml:space="preserve"> - ค่าใช้จ่ายในการดำเนินงาน </t>
  </si>
  <si>
    <t>กิจกรรมหลัก  การจัดการทั่วไป (หลักสูตรการจัดการมหาบัณฑิต : MM)</t>
  </si>
  <si>
    <t>(90.41)</t>
  </si>
  <si>
    <t>(0.75)</t>
  </si>
  <si>
    <t>(4.31)</t>
  </si>
  <si>
    <t>(93.32)</t>
  </si>
  <si>
    <r>
      <t xml:space="preserve"> - จำนวนนักศึกษาที่เข้าใหม่                       </t>
    </r>
    <r>
      <rPr>
        <i/>
        <sz val="12"/>
        <rFont val="TH SarabunPSK"/>
        <family val="2"/>
      </rPr>
      <t xml:space="preserve"> </t>
    </r>
  </si>
  <si>
    <r>
      <t xml:space="preserve">                                                      </t>
    </r>
    <r>
      <rPr>
        <b/>
        <i/>
        <sz val="12"/>
        <rFont val="TH SarabunPSK"/>
        <family val="2"/>
      </rPr>
      <t>สกอ. 2.1</t>
    </r>
  </si>
  <si>
    <r>
      <t xml:space="preserve">   การศึกษาในปีการศึกษานั้นๆ                        </t>
    </r>
    <r>
      <rPr>
        <b/>
        <i/>
        <sz val="12"/>
        <rFont val="TH SarabunPSK"/>
        <family val="2"/>
      </rPr>
      <t xml:space="preserve"> มวล.6</t>
    </r>
  </si>
  <si>
    <t xml:space="preserve"> ≤15/ (12.60)</t>
  </si>
  <si>
    <t xml:space="preserve"> ≤15/ (11.11)</t>
  </si>
  <si>
    <t>80/ (105.83)</t>
  </si>
  <si>
    <t>80/ (103.33)</t>
  </si>
  <si>
    <t xml:space="preserve"> ≤15/ (5.16)</t>
  </si>
  <si>
    <t xml:space="preserve"> ≤15/ (6.67)</t>
  </si>
  <si>
    <t>&gt;90/ (N/A)</t>
  </si>
  <si>
    <t>&gt;90</t>
  </si>
  <si>
    <t>&gt;80/ (94.83)</t>
  </si>
  <si>
    <t>&gt; 80/ (91.80)</t>
  </si>
  <si>
    <t>&gt; 80/ (97.58)</t>
  </si>
  <si>
    <t>&gt; 80</t>
  </si>
  <si>
    <r>
      <t xml:space="preserve">   และภายนอกสถาบันต่อจำนวนอาจารย์ประจำ  </t>
    </r>
    <r>
      <rPr>
        <b/>
        <i/>
        <sz val="12"/>
        <rFont val="TH SarabunPSK"/>
        <family val="2"/>
      </rPr>
      <t>สกอ.4.3</t>
    </r>
  </si>
  <si>
    <r>
      <t xml:space="preserve">    ต่อจำนวนอาจารย์ประจำ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สมศ.2.2</t>
    </r>
  </si>
  <si>
    <r>
      <t xml:space="preserve">   สถาบันต่อจำนวนอาจารย์ประจำ               </t>
    </r>
    <r>
      <rPr>
        <i/>
        <sz val="12"/>
        <rFont val="TH SarabunPSK"/>
        <family val="2"/>
      </rPr>
      <t xml:space="preserve">    </t>
    </r>
    <r>
      <rPr>
        <b/>
        <i/>
        <sz val="12"/>
        <rFont val="TH SarabunPSK"/>
        <family val="2"/>
      </rPr>
      <t>สมศ.2.3</t>
    </r>
  </si>
  <si>
    <r>
      <t xml:space="preserve">   และวิชาชีพเพื่อสังคมต่ออาจารย์ประจำ        </t>
    </r>
    <r>
      <rPr>
        <b/>
        <i/>
        <sz val="12"/>
        <rFont val="TH SarabunPSK"/>
        <family val="2"/>
      </rPr>
      <t>สมศ. 3.4</t>
    </r>
  </si>
  <si>
    <r>
      <t xml:space="preserve">   ต่องบดำเนินการ                                      </t>
    </r>
    <r>
      <rPr>
        <i/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สมศ. 4.2</t>
    </r>
  </si>
  <si>
    <t xml:space="preserve">                                       ตัวบ่งชี้ 1.3</t>
  </si>
  <si>
    <t xml:space="preserve"> - ร้อยละของการใช้จ่ายงบประมาณที่เป็นไปตามแผนงบประมาณ</t>
  </si>
  <si>
    <t>(8)</t>
  </si>
  <si>
    <t>(100)</t>
  </si>
  <si>
    <t>(67.3)</t>
  </si>
  <si>
    <t>(94.59)</t>
  </si>
  <si>
    <t>(21.62)</t>
  </si>
  <si>
    <t>(3.80)</t>
  </si>
  <si>
    <t>(75.71)</t>
  </si>
  <si>
    <t>(4.26)</t>
  </si>
  <si>
    <t>5/ (28.01)</t>
  </si>
  <si>
    <t>5/ (11.07)</t>
  </si>
  <si>
    <t>1. มีหลักสูตรที่ทันสมัยและมีกลไกประกันคุณภาพที่มีประสิทธิผล</t>
  </si>
  <si>
    <t>(83)</t>
  </si>
  <si>
    <t>(4)</t>
  </si>
  <si>
    <t>(221)</t>
  </si>
  <si>
    <t>4.00/ (4.28)</t>
  </si>
  <si>
    <t>4.00/ (4.32)</t>
  </si>
  <si>
    <t>65/ (50.16)</t>
  </si>
  <si>
    <t>65/ (58.33)</t>
  </si>
  <si>
    <t>62,532 : 1</t>
  </si>
  <si>
    <t>10/ (32)</t>
  </si>
  <si>
    <t>10/ (23)</t>
  </si>
  <si>
    <t>2.76/ (2.46)</t>
  </si>
  <si>
    <t>65/ (46.79)</t>
  </si>
  <si>
    <t>80/ (57.12)</t>
  </si>
  <si>
    <t xml:space="preserve">   ยกย่องในด้าน วิชาการ วิชาชีพ คุณธรรม  จริยธรรม หรือ</t>
  </si>
  <si>
    <t xml:space="preserve">   ในระดับชาติหรือระดับนานาชาติในรอบ 3 ปีที่ผ่านมา </t>
  </si>
  <si>
    <t xml:space="preserve"> </t>
  </si>
  <si>
    <t>งบประมาณ</t>
  </si>
  <si>
    <t>สำนักวิชาการจัดการ</t>
  </si>
  <si>
    <t>ผู้รับผิดชอบ</t>
  </si>
  <si>
    <t xml:space="preserve"> - ค่าธรรมเนียมสมาชิกรายปีสำหรับพนักงานมหาวิทยาลัยวลัยลักษณ์</t>
  </si>
  <si>
    <t xml:space="preserve"> - ค่าธรรมเนียมสมาชิกรายปีสำหรับนักศึกษามหาวิทยาลัยวลัยลักษณ์</t>
  </si>
  <si>
    <t>85/ (68.23)</t>
  </si>
  <si>
    <t xml:space="preserve"> - ค่าตอบแทนผู้จัดการโครงการ</t>
  </si>
  <si>
    <t xml:space="preserve">  ปี พ.ศ.2555</t>
  </si>
  <si>
    <t xml:space="preserve"> - จัดหาวัสดุสิ้นเปลือง</t>
  </si>
  <si>
    <t>ปี พ.ศ.2556</t>
  </si>
  <si>
    <t>520/ (230)</t>
  </si>
  <si>
    <t>1,553/ (1,127)</t>
  </si>
  <si>
    <t>155/ (185)</t>
  </si>
  <si>
    <t>5/ (3)</t>
  </si>
  <si>
    <t>160/ (188)</t>
  </si>
  <si>
    <t>380/ (522)</t>
  </si>
  <si>
    <t>435/ (527)</t>
  </si>
  <si>
    <t>55/ (5)</t>
  </si>
  <si>
    <t>1,350/ (1,490)</t>
  </si>
  <si>
    <t>80/ (48)</t>
  </si>
  <si>
    <t>1,430/ (1,538)</t>
  </si>
  <si>
    <t xml:space="preserve"> - รับรองอาจารย์พิเศษและอาจารย์ประจำ, ค่าเครื่องบิน, ค่าที่พัก, ค่ารับรอง</t>
  </si>
  <si>
    <t>80/ (44.23)</t>
  </si>
  <si>
    <t xml:space="preserve"> - จำนวนกิจกรรมที่เส่งเสริมการพัฒนาทักษะด้านคุณธรรมจริยธรรม</t>
  </si>
  <si>
    <t xml:space="preserve">   และการทำนุบำรุงศิลปะและวัฒนธรรม</t>
  </si>
  <si>
    <t xml:space="preserve"> - จำนวนรายวิชาที่มีการจัดการเรียนการสอนแบบ Active Learning</t>
  </si>
  <si>
    <t xml:space="preserve">   ต่อจำนวนรายวิชาทั้งหมด</t>
  </si>
  <si>
    <t xml:space="preserve"> - จำนวนโครงการอบรมเพื่อพัฒนาศักยภาพด้านการเรียนการสอน</t>
  </si>
  <si>
    <t xml:space="preserve">   แบบ Active Learning ในรูปแบบต่างๆ</t>
  </si>
  <si>
    <t xml:space="preserve"> - ระดับคะแนนความพึงพอใจเฉลี่ยของสถานประกอบการต่อ</t>
  </si>
  <si>
    <t xml:space="preserve">   นักศึกษาสหกิจศึกษา</t>
  </si>
  <si>
    <t xml:space="preserve"> - จำนวนบุคลากรที่ทำงานวิจัยและบริการวิชาการที่ตอบสนอง</t>
  </si>
  <si>
    <t xml:space="preserve"> - จำนวนโครงการพัฒนาความร่วมมือกับเครือข่ายภายนอกเพื่อ</t>
  </si>
  <si>
    <t xml:space="preserve">   ส่งเสริมการนำปรัชญาเศรษฐกิจพอเพียงไปประยุกต์ใช้</t>
  </si>
  <si>
    <t xml:space="preserve"> - บันทึกข้อตกลงความร่วมมือระหว่างมหาวิทยาลัยในพื้นที่ภาคใต้</t>
  </si>
  <si>
    <t xml:space="preserve">   และภูมิภาคอาเซียน</t>
  </si>
  <si>
    <t xml:space="preserve"> - กิจกรรมภายใต้การประชุมเพื่อลงนามความร่วมมือระหว่าง</t>
  </si>
  <si>
    <t xml:space="preserve">   มหาวิทยาลัย</t>
  </si>
  <si>
    <t xml:space="preserve"> - นักศึกษาที่เข้าร่วมโครงการมีพัฒนาการเกี่ยวกับทักษะด้าน</t>
  </si>
  <si>
    <t xml:space="preserve">   ภาษาอังกฤษดีขึน</t>
  </si>
  <si>
    <t>80/ (90.7)</t>
  </si>
  <si>
    <t>100/ (96.7)</t>
  </si>
  <si>
    <t xml:space="preserve"> - ร้อยละของบัณฑิตระดับปริญญาตรีที่ได้รับเงินเดือนเริ่มต้น</t>
  </si>
  <si>
    <t xml:space="preserve"> - จำนวนผลงานวิจัยและบริการวิชาการที่ตอบสนองความ</t>
  </si>
  <si>
    <t>80/ (87.7)</t>
  </si>
  <si>
    <t>100/ (95.3)</t>
  </si>
  <si>
    <t>3 คน</t>
  </si>
  <si>
    <t>12 รายวิชา</t>
  </si>
  <si>
    <t>3/ (20)</t>
  </si>
  <si>
    <t>(ปีการศึกษา</t>
  </si>
  <si>
    <t>2548 - 2550)</t>
  </si>
  <si>
    <t>1/ (1)</t>
  </si>
  <si>
    <t>9,244,000/</t>
  </si>
  <si>
    <t>(8,882,000)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</si>
  <si>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</si>
  <si>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</si>
  <si>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</si>
  <si>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(9,759,650)</t>
  </si>
  <si>
    <t>ปี พ.ศ.2555</t>
  </si>
  <si>
    <t>พ.ศ.2560</t>
  </si>
  <si>
    <t>รางวัล</t>
  </si>
  <si>
    <t>6/ (N/A)</t>
  </si>
  <si>
    <t>15/ (N/A)</t>
  </si>
  <si>
    <t>1/ (N/A)</t>
  </si>
  <si>
    <t>(25.85 : 1)</t>
  </si>
  <si>
    <t>80/ (58.65)</t>
  </si>
  <si>
    <t xml:space="preserve"> ≤15/ (N/A)</t>
  </si>
  <si>
    <t>65/ (N/A)</t>
  </si>
  <si>
    <t>86 - 95/ (N/A)</t>
  </si>
  <si>
    <t>&gt;80/ (96.12)</t>
  </si>
  <si>
    <t>5/ (1.24)</t>
  </si>
  <si>
    <t>4.00/ (N/A)</t>
  </si>
  <si>
    <t>85/ (69.6)</t>
  </si>
  <si>
    <t>80/ (57.2)</t>
  </si>
  <si>
    <t>4.00/ (4.19)</t>
  </si>
  <si>
    <t>5,018,000/</t>
  </si>
  <si>
    <t>(7,683,500)</t>
  </si>
  <si>
    <t>(7,806,100)</t>
  </si>
  <si>
    <t>11/ (N/A)</t>
  </si>
  <si>
    <t>5/ (N/A)</t>
  </si>
  <si>
    <t>2/ (N/A)</t>
  </si>
  <si>
    <t>(40.99 : 1)</t>
  </si>
  <si>
    <t>80/ (123.45)</t>
  </si>
  <si>
    <t>5/ (3.96)</t>
  </si>
  <si>
    <t>&gt;80/ (95.68)</t>
  </si>
  <si>
    <t>45,587 : 1/</t>
  </si>
  <si>
    <t>80/ (75.00)</t>
  </si>
  <si>
    <t>10,000 : 1/</t>
  </si>
  <si>
    <t>10,000 : 1</t>
  </si>
  <si>
    <t>(56,141.45 : 1)</t>
  </si>
  <si>
    <t>(23,825.35 : 1)</t>
  </si>
  <si>
    <t>ครั้ง</t>
  </si>
  <si>
    <t xml:space="preserve">ระยะเวลาดำเนินการ </t>
  </si>
  <si>
    <t>-</t>
  </si>
  <si>
    <t xml:space="preserve"> - จัดหาวัสดุประเภทต่างๆ (สำหรับงานคลังพัสดุกลาง ส่วนพัสดุเท่านั้น)</t>
  </si>
  <si>
    <t xml:space="preserve"> - จำนวนกิจกรรมที่เสริมสร้างทักษะด้านวิชาการและวิชาชีพ</t>
  </si>
  <si>
    <t xml:space="preserve"> - ระดับความพึงพอใจของผู้เข้าร่วมกิจกรรม</t>
  </si>
  <si>
    <t xml:space="preserve"> - สัดส่วนนักศึกษาที่สำเร็จการศึกษาภายใน 4 ปี เพิ่มขึ้น</t>
  </si>
  <si>
    <t>ประเด็นยุทธศาสตร์ที่ 1</t>
  </si>
  <si>
    <t xml:space="preserve"> - มีนักศึกษาตัดสินใจไปปฏิบัติงานสหกิจศึกษาในต่างประเทศเพิ่มขึ้น</t>
  </si>
  <si>
    <t xml:space="preserve"> - นักศึกษาที่เข้าร่วมโครงการมีระดับความพึงพอใจ</t>
  </si>
  <si>
    <t>ประเด็นยุทธศาสตร์ที่ 4</t>
  </si>
  <si>
    <t xml:space="preserve"> - ระดับความพึงพอใจของผู้รับบริการ</t>
  </si>
  <si>
    <t xml:space="preserve"> - โอกาสการนำความรู้ที่ได้ไปใช่ประโยชน์</t>
  </si>
  <si>
    <t>ประเด็นยุทธศาสตร์ที่ 2</t>
  </si>
  <si>
    <t xml:space="preserve"> - จำนวนโครงการวิจัยที่ตอบสนองความต้องการของสังคม</t>
  </si>
  <si>
    <t xml:space="preserve"> - จำนวนโครงการบริการวิชการที่ตอบสนองความต้องการของสังคม</t>
  </si>
  <si>
    <t>&gt;=4</t>
  </si>
  <si>
    <t xml:space="preserve"> - จำนวนเครือข่ายสหกิจศึกษาของสำนักวิชาเพิ่มขึ้นจากเดิม</t>
  </si>
  <si>
    <t>ฉบับ</t>
  </si>
  <si>
    <t>3</t>
  </si>
  <si>
    <t>ร้อยะ</t>
  </si>
  <si>
    <t>10</t>
  </si>
  <si>
    <t>รายวิชา</t>
  </si>
  <si>
    <t>7</t>
  </si>
  <si>
    <t xml:space="preserve"> - จำนวนกิจกรรมที่สนับสนุนการขอตำแหน่งทางวิชาการ</t>
  </si>
  <si>
    <t>85/ (70.9)</t>
  </si>
  <si>
    <t>4.00/ (4.29)</t>
  </si>
  <si>
    <t>(22.61 : 1)</t>
  </si>
  <si>
    <t>(42.54 : 1)</t>
  </si>
  <si>
    <t>80/137.37)</t>
  </si>
  <si>
    <t>85/ (85.5)</t>
  </si>
  <si>
    <t>4.00/ (4.25)</t>
  </si>
  <si>
    <t>22/ (N/A)</t>
  </si>
  <si>
    <t>7/ (N/A)</t>
  </si>
  <si>
    <r>
      <t xml:space="preserve">   การศึกษาในปีการศึกษานั้นๆ                        </t>
    </r>
    <r>
      <rPr>
        <b/>
        <i/>
        <sz val="12"/>
        <rFont val="TH SarabunPSK"/>
        <family val="2"/>
      </rPr>
      <t>มวล.6</t>
    </r>
  </si>
  <si>
    <t>/ (82.93)</t>
  </si>
  <si>
    <t>&gt;80/ (86.62)</t>
  </si>
  <si>
    <t>(26,236.15 : 1)</t>
  </si>
  <si>
    <t>(37,648.4 : 1)</t>
  </si>
  <si>
    <t>&gt;80/ (93.30)</t>
  </si>
  <si>
    <t xml:space="preserve">    จัดการ</t>
  </si>
  <si>
    <t xml:space="preserve"> - รายได้จากการจัดการศึกษาหลักสูตรบัณฑิตศึกษาทางการ</t>
  </si>
  <si>
    <t>5/ (+6.99)</t>
  </si>
  <si>
    <t>7,112,000/</t>
  </si>
  <si>
    <t>(7,753,600)</t>
  </si>
  <si>
    <t xml:space="preserve"> - ค่าตอบแทนตำแหน่งบริหาร</t>
  </si>
  <si>
    <t>5/ (+1.35)</t>
  </si>
  <si>
    <t xml:space="preserve"> - จ้างเหมาบำรุงรักษาระบบปรับอากาศ</t>
  </si>
  <si>
    <t xml:space="preserve"> - ค่าซ่อมแซม (ห้ามโอนเปลี่ยนแปลงรายการ)</t>
  </si>
  <si>
    <t xml:space="preserve"> - ร้อยละของการใช้เงินนอกแผนและการโอน</t>
  </si>
  <si>
    <t xml:space="preserve">   เปลี่ยนแปลงงบประมาณ</t>
  </si>
  <si>
    <t>คน</t>
  </si>
  <si>
    <t>หน่วยนับ</t>
  </si>
  <si>
    <t>สำนักวิชาศิลปศาสตร์</t>
  </si>
  <si>
    <t>(87)</t>
  </si>
  <si>
    <t>35 (7)</t>
  </si>
  <si>
    <t>235 (211)</t>
  </si>
  <si>
    <t>(31)</t>
  </si>
  <si>
    <t xml:space="preserve"> - ค่าใช้จ่ายและมูลค่าของสถาบันในการบริการวิชาการ</t>
  </si>
  <si>
    <t>3/ (12)</t>
  </si>
  <si>
    <t>9/ (0)</t>
  </si>
  <si>
    <t>85/ (78.87)</t>
  </si>
  <si>
    <t>100/ (85.71)</t>
  </si>
  <si>
    <t>5. งบประมาณรวม</t>
  </si>
  <si>
    <t>6. ผลที่คาดว่าจะได้รับ</t>
  </si>
  <si>
    <t>50,000 : 1/</t>
  </si>
  <si>
    <t>50,000 : 1</t>
  </si>
  <si>
    <t xml:space="preserve">50,000 : 1/ </t>
  </si>
  <si>
    <t>35,000 : 1/</t>
  </si>
  <si>
    <t>35,000 : 1</t>
  </si>
  <si>
    <t xml:space="preserve">35,000 : 1/ </t>
  </si>
  <si>
    <t>(107,609.88 : 1)</t>
  </si>
  <si>
    <t>(493,168.93 : 1)</t>
  </si>
  <si>
    <t>(15,930 : 1)</t>
  </si>
  <si>
    <t>(11,792.96 : 1)</t>
  </si>
  <si>
    <t>85,000 : 1/</t>
  </si>
  <si>
    <t>85,000 : 1</t>
  </si>
  <si>
    <t>(123,450.18 : 1)</t>
  </si>
  <si>
    <t>(504,961 : 1)</t>
  </si>
  <si>
    <t>25 : 1</t>
  </si>
  <si>
    <t>(50.29 : 1)</t>
  </si>
  <si>
    <t>(52.40 : 1)</t>
  </si>
  <si>
    <t>25 : 1/</t>
  </si>
  <si>
    <t>(38.95 : 1)</t>
  </si>
  <si>
    <t>(53.88 : 1)</t>
  </si>
  <si>
    <t xml:space="preserve">                                   กิจกรรม</t>
  </si>
  <si>
    <t>75/ (N/A)</t>
  </si>
  <si>
    <t xml:space="preserve"> - ร้อยละของค่าใช้จ่ายและมูลค่าที่ใช้ในการอนุรักษ์ </t>
  </si>
  <si>
    <t>(19,095.26 :1)</t>
  </si>
  <si>
    <t>85/ (80.8)</t>
  </si>
  <si>
    <t>80/ (67.8)</t>
  </si>
  <si>
    <t>100/ (82.8)</t>
  </si>
  <si>
    <t>พิจารณาตัวชี้วัดและเป้าหมายการดำเนินงานตามแผนงานพัฒนาตามยุทธศาสตร์มหาวิทยาลัย ประจำปีงบประมาณ 2556 หน้า 30 - 43</t>
  </si>
  <si>
    <t xml:space="preserve">FTES  : </t>
  </si>
  <si>
    <t>อาจารย์</t>
  </si>
  <si>
    <t>แต่ทั้งนี้ค่าเป้าหมายตัวชี้วัดทั้งภารกิจพื้นฐานและภารกิจยุทธศาสตร์ของสำนักวิชาในบางตัวชี้วัดจะเป็นไปตามข้อตกลงที่มีไว้กับมหาวิทยาลัย</t>
  </si>
  <si>
    <t xml:space="preserve"> - ร้อยละของจำนวนนักศึกษาที่เข้าใหม่ต่อจำนวนนักศึกษา</t>
  </si>
  <si>
    <t>(95.12)</t>
  </si>
  <si>
    <t>(8.82)</t>
  </si>
  <si>
    <t>ปี พ.ศ.2553</t>
  </si>
  <si>
    <t>280/ (270)</t>
  </si>
  <si>
    <t>120/ (127)</t>
  </si>
  <si>
    <t>5/ (2)</t>
  </si>
  <si>
    <t>125/ (129)</t>
  </si>
  <si>
    <t>75/ (47.06)</t>
  </si>
  <si>
    <t>45,587 : 1</t>
  </si>
  <si>
    <t>เชิงปริมาณ</t>
  </si>
  <si>
    <t>เชิงคุณภาพ</t>
  </si>
  <si>
    <t>เชิงเวลา</t>
  </si>
  <si>
    <t>เชิงต้นทุน</t>
  </si>
  <si>
    <t>กิจกรรม</t>
  </si>
  <si>
    <t>แผนงานรอง  แผนงานจัดการศึกษา</t>
  </si>
  <si>
    <t>งาน/โครงการ  งานจัดการศึกษาด้านสังคมศาสตร์</t>
  </si>
  <si>
    <t xml:space="preserve"> - เงินตอบแทนผู้จัดการโครงการ</t>
  </si>
  <si>
    <t>284/ (211)</t>
  </si>
  <si>
    <t xml:space="preserve"> - จัดหาวัสดุคงคลัง (เบิกจากคลังพัสดุกลาง  ส่วนพัสดุเท่านั้น)</t>
  </si>
  <si>
    <t>6/ (-)</t>
  </si>
  <si>
    <t>106/ (98)</t>
  </si>
  <si>
    <t>81/ (26)</t>
  </si>
  <si>
    <t>860/ (713)</t>
  </si>
  <si>
    <t>941/ (739)</t>
  </si>
  <si>
    <t>200/ (221)</t>
  </si>
  <si>
    <t xml:space="preserve"> - จำนวนนักศึกษา หรือศิษย์เก่าที่ได้รับการประกาศเกียรติคุณ</t>
  </si>
  <si>
    <t xml:space="preserve">   ยกย่องในด้าน วิชาการ วิชาชีพ คุณธรรมจริยธรรม หรือรางวัล</t>
  </si>
  <si>
    <t xml:space="preserve">   ทางวิชาการหรือด้านอื่นที่เกี่ยวข้องกับคุณภาพบัณฑิตใน</t>
  </si>
  <si>
    <t>1 กิจกรรม</t>
  </si>
  <si>
    <t>5 โครงการ</t>
  </si>
  <si>
    <t>กิจกรรมหลัก  ดำเนินการวิจัยโครงการวิจัยใหม่</t>
  </si>
  <si>
    <t xml:space="preserve"> - จ่ายค่าตอบแทนอาจารย์พิเศษและอาจารย์ประจำ, ค่าเครื่องบิน, ค่าที่พัก, ค่ารับรอง</t>
  </si>
  <si>
    <t xml:space="preserve"> - ศึกษาดูงานและพัฒนาบุคลากร</t>
  </si>
  <si>
    <t xml:space="preserve"> - ประชุมสัมมนา</t>
  </si>
  <si>
    <t xml:space="preserve"> - จ่ายค่าตอบแทนอาจารย์ที่ปรึกษารายวิชาการศึกษาค้นคว้าอิสระ, ค่าตรวจ Abstract</t>
  </si>
  <si>
    <t xml:space="preserve"> - จัดกิจกรรมเสริมหลักสูตร</t>
  </si>
  <si>
    <t xml:space="preserve"> - ประชาสัมพันธ์หลักสูตร</t>
  </si>
  <si>
    <t xml:space="preserve"> - จ่ายค่าตอบแทนกรรมการสอบประมวลความรู้, สอบการศึกษาค้นคว้าอิสระ, สอบ</t>
  </si>
  <si>
    <t xml:space="preserve">    วิทยานิพนธ์, สอบคัดเลือกนักศึกษาใหม่</t>
  </si>
  <si>
    <t>ปี พ.ศ.2552</t>
  </si>
  <si>
    <t xml:space="preserve">  ปี พ.ศ.2552</t>
  </si>
  <si>
    <t>100/ (98)</t>
  </si>
  <si>
    <t>(1.33)</t>
  </si>
  <si>
    <t>9,834,000/</t>
  </si>
  <si>
    <t>(8,290,450)</t>
  </si>
  <si>
    <t>ตัวชี้วัดการบรรลุวัตถุประสงค์</t>
  </si>
  <si>
    <t>1 ต.ค.56</t>
  </si>
  <si>
    <t>30 ก.ย.57</t>
  </si>
  <si>
    <t>1,870/ (1,481)</t>
  </si>
  <si>
    <t>65/ (66.45)</t>
  </si>
  <si>
    <t>4.00/ (4.33)</t>
  </si>
  <si>
    <t>240/ (248)</t>
  </si>
  <si>
    <t>35/ (23)</t>
  </si>
  <si>
    <t>275/ (271)</t>
  </si>
  <si>
    <t>(56.79 : 1)</t>
  </si>
  <si>
    <t>800/ (770)</t>
  </si>
  <si>
    <t>80/ (56)</t>
  </si>
  <si>
    <t>880/ (826)</t>
  </si>
  <si>
    <t>20/ (22)</t>
  </si>
  <si>
    <t>100/ (100)</t>
  </si>
  <si>
    <t>85/ (73.9)</t>
  </si>
  <si>
    <t>100/ (85.8)</t>
  </si>
  <si>
    <t>80/ (64.9)</t>
  </si>
  <si>
    <t>80/ (97.50)</t>
  </si>
  <si>
    <t>100/ (N/A)</t>
  </si>
  <si>
    <t>85/ (N/A)</t>
  </si>
  <si>
    <t xml:space="preserve">   รับรางวัลในระดับชาติหรือระดับนานาชาติภายในรอบ</t>
  </si>
  <si>
    <t xml:space="preserve"> - จำนวนหลักสูตรนานาชาติต่อหลักสูตรระดับปริญญาโท</t>
  </si>
  <si>
    <t xml:space="preserve"> - มีระบบและกลไกในการพัฒนาและบริหารหลักสูตร </t>
  </si>
  <si>
    <t xml:space="preserve"> - ร้อยละของหลักสูตรที่ได้มาตรฐานต่อหลักสูตรทั้งหมด </t>
  </si>
  <si>
    <t xml:space="preserve">   ความต้องการของสังคม</t>
  </si>
  <si>
    <t>2.76/ (2.62)</t>
  </si>
  <si>
    <t>85/ (92.47)</t>
  </si>
  <si>
    <t>100/ (76.34)</t>
  </si>
  <si>
    <t>80/ (69.89)</t>
  </si>
  <si>
    <t>3.75/ (3.88)</t>
  </si>
  <si>
    <t>4.00/ (4.35)</t>
  </si>
  <si>
    <t>85/ (80.72)</t>
  </si>
  <si>
    <t>80/ (97.59)</t>
  </si>
  <si>
    <t>2.76/ (N/A)</t>
  </si>
  <si>
    <t>85/ (79.56)</t>
  </si>
  <si>
    <t>100/ (96.13)</t>
  </si>
  <si>
    <t>80/ (N/A)</t>
  </si>
  <si>
    <t>3.75/ (N/A)</t>
  </si>
  <si>
    <t>5/ (6.06)</t>
  </si>
  <si>
    <t>5/ (5.75)</t>
  </si>
  <si>
    <t xml:space="preserve"> - หมวดวิชาศึกษาทั่วไป</t>
  </si>
  <si>
    <t>หลักสูตรระดับบัณฑิตศึกษา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</si>
  <si>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</si>
  <si>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</si>
  <si>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75/ (76.47)</t>
  </si>
  <si>
    <t>65/ (45.97)</t>
  </si>
  <si>
    <t xml:space="preserve"> (24,241.04 : 1)</t>
  </si>
  <si>
    <t>(22,348.55 : 1)</t>
  </si>
  <si>
    <t>62,532 : 1/</t>
  </si>
  <si>
    <t xml:space="preserve"> - น้ำมันเชื้อเพลิง  (ห้ามโอนเปลี่ยนแปลงงบประมาณ)</t>
  </si>
  <si>
    <t xml:space="preserve"> - ร้อยละของงานที่สำเร็จตามแผนงานในระยะเวลาที่กำหนด</t>
  </si>
  <si>
    <t xml:space="preserve">  ปี พ.ศ.2554</t>
  </si>
  <si>
    <t xml:space="preserve"> -</t>
  </si>
  <si>
    <t>ปี พ.ศ.2551</t>
  </si>
  <si>
    <t>หลักสูตร</t>
  </si>
  <si>
    <t xml:space="preserve">  ปี พ.ศ.2553</t>
  </si>
  <si>
    <t>200 (204)</t>
  </si>
  <si>
    <t>10 (4)</t>
  </si>
  <si>
    <t>ชิ้นงาน</t>
  </si>
  <si>
    <t>(23,796.01)</t>
  </si>
  <si>
    <t>(17,229.49 : 1)</t>
  </si>
  <si>
    <t>300/ (310)</t>
  </si>
  <si>
    <t>ค่าเฉลี่ย</t>
  </si>
  <si>
    <t>ระดับ</t>
  </si>
  <si>
    <t>590 (464)</t>
  </si>
  <si>
    <t>บาท : คน</t>
  </si>
  <si>
    <t>31 รายวิชา</t>
  </si>
  <si>
    <t>5,236,000/</t>
  </si>
  <si>
    <r>
      <t xml:space="preserve"> - จำนวนผู้สำเร็จการศึกษา                         </t>
    </r>
    <r>
      <rPr>
        <b/>
        <sz val="12"/>
        <rFont val="TH SarabunPSK"/>
        <family val="2"/>
      </rPr>
      <t xml:space="preserve"> </t>
    </r>
  </si>
  <si>
    <r>
      <t xml:space="preserve">   หรือระดับปริญญาเอกทั้งหมด                   </t>
    </r>
    <r>
      <rPr>
        <b/>
        <i/>
        <sz val="12"/>
        <rFont val="TH SarabunPSK"/>
        <family val="2"/>
      </rPr>
      <t>มวล.3</t>
    </r>
  </si>
  <si>
    <r>
      <t xml:space="preserve">                                                    </t>
    </r>
    <r>
      <rPr>
        <b/>
        <i/>
        <sz val="12"/>
        <rFont val="TH SarabunPSK"/>
        <family val="2"/>
      </rPr>
      <t xml:space="preserve"> สมศ.6.1</t>
    </r>
  </si>
  <si>
    <r>
      <t xml:space="preserve">    อาจารย์และสิ่งสนับสนุนการเรียนรู้                </t>
    </r>
    <r>
      <rPr>
        <b/>
        <sz val="12"/>
        <rFont val="TH SarabunPSK"/>
        <family val="2"/>
      </rPr>
      <t xml:space="preserve"> </t>
    </r>
  </si>
  <si>
    <t>กิจกรรมหลัก  การพัฒนาตามยุทธศาสตร์ *</t>
  </si>
  <si>
    <t>&gt;80/ (95.42)</t>
  </si>
  <si>
    <t>&gt;80/ (92.13)</t>
  </si>
  <si>
    <t>&gt;80/ (95.10)</t>
  </si>
  <si>
    <t>&lt;68.63%</t>
  </si>
  <si>
    <t xml:space="preserve">3.2 ภารกิจยุทธศาสตร์ </t>
  </si>
  <si>
    <t xml:space="preserve">                                      </t>
  </si>
  <si>
    <t xml:space="preserve"> - จำนวนนักศึกษาเต็มเวลาเทียบเท่าต่อจำนวนอาจารย์ประจำ</t>
  </si>
  <si>
    <t>(72.45 : 1)</t>
  </si>
  <si>
    <r>
      <t xml:space="preserve">                                                </t>
    </r>
    <r>
      <rPr>
        <b/>
        <sz val="12"/>
        <rFont val="TH SarabunPSK"/>
        <family val="2"/>
      </rPr>
      <t xml:space="preserve">   </t>
    </r>
  </si>
  <si>
    <t>5/ (1.29)</t>
  </si>
  <si>
    <t xml:space="preserve"> - บริหารจัดการกลาง</t>
  </si>
  <si>
    <t>5/ (0.03)</t>
  </si>
  <si>
    <t>9,372,000/</t>
  </si>
  <si>
    <t>85/ (71.4)</t>
  </si>
  <si>
    <t>100/ (85.5)</t>
  </si>
  <si>
    <t>80/ (58.2)</t>
  </si>
  <si>
    <t>3.50/ (3.70)</t>
  </si>
  <si>
    <t xml:space="preserve"> - เงินสนับสนุนงานวิจัยและงานสร้างสรรค์จากภายใน</t>
  </si>
  <si>
    <t xml:space="preserve"> - จำนวนผู้สำเร็จการศึกษา                          </t>
  </si>
  <si>
    <t xml:space="preserve">  - จำนวนนักศึกษาที่คงอยู่                          </t>
  </si>
  <si>
    <t xml:space="preserve">   ระดับชาติหรือระดับนานาชาติในรอบ 3 ปีที่ผ่านมา    </t>
  </si>
  <si>
    <t xml:space="preserve">   3 ปีที่ผ่านมา                                          </t>
  </si>
  <si>
    <t>85/ (71.95)</t>
  </si>
  <si>
    <t>100/ (62.43)</t>
  </si>
  <si>
    <t>80/ (55.55)</t>
  </si>
  <si>
    <t>3.75/ (3.91)</t>
  </si>
  <si>
    <t>520/ (305)</t>
  </si>
  <si>
    <t>350/ (287)</t>
  </si>
  <si>
    <t>1,600/ (1,289)</t>
  </si>
  <si>
    <t>(27.82 : 1)</t>
  </si>
  <si>
    <t>10/ ( - )</t>
  </si>
  <si>
    <t>170/ (140)</t>
  </si>
  <si>
    <t>180/ (140)</t>
  </si>
  <si>
    <t>380/ (525)</t>
  </si>
  <si>
    <t>55/ (12)</t>
  </si>
  <si>
    <t>435/ (537)</t>
  </si>
  <si>
    <t>1,100/ (1,291)</t>
  </si>
  <si>
    <t>80/ (52)</t>
  </si>
  <si>
    <t>1,180/ (1,343)</t>
  </si>
  <si>
    <t>80/ (65.65)</t>
  </si>
  <si>
    <t>4.00/ (4.31)</t>
  </si>
  <si>
    <t>30 เล่ม</t>
  </si>
  <si>
    <t xml:space="preserve"> - ปฐมนิเทศ</t>
  </si>
  <si>
    <t xml:space="preserve"> - ปัจฉิมนิเทศ</t>
  </si>
  <si>
    <t xml:space="preserve"> - ค่ารับรอง</t>
  </si>
  <si>
    <t xml:space="preserve"> - หลักสูตรภาษาจีน</t>
  </si>
  <si>
    <t xml:space="preserve"> - หลักสูตรภาษาอังกฤษ</t>
  </si>
  <si>
    <t xml:space="preserve"> - ร้อยละของระดับความพึงพอใจของผู้รับบริการ </t>
  </si>
  <si>
    <t>งาน/โครงการ  งานก่อสร้าง ปรับปรุง และซ่อมบำรุงอาคารและระบบสาธารณูปโภค</t>
  </si>
  <si>
    <t>กิจกรรมหลัก  ซ่อมแซมบำรุงครุภัณฑ์/อาคาร/ระบบสาธารณูปโภคและทรัพย์สิน</t>
  </si>
  <si>
    <t>(78.64)</t>
  </si>
  <si>
    <t>75/ (76.67)</t>
  </si>
  <si>
    <t>65/ (46.77)</t>
  </si>
  <si>
    <t>1.00/ (0.45)</t>
  </si>
  <si>
    <t>1.00/ (4.56)</t>
  </si>
  <si>
    <t xml:space="preserve">   งบประมาณ</t>
  </si>
  <si>
    <t xml:space="preserve"> - ร้อยละของนักศึกษาที่สำเร็จการศึกษาตามเวลาปกติ </t>
  </si>
  <si>
    <t>N/A</t>
  </si>
  <si>
    <t>( - )</t>
  </si>
  <si>
    <t>(56)</t>
  </si>
  <si>
    <t xml:space="preserve">   พัฒนาและสร้างเสริมเอกลักษณ์ ศิลปะและวัฒนธรรม</t>
  </si>
  <si>
    <t>210 (208)</t>
  </si>
  <si>
    <t>ข้อมูลพื้นฐาน</t>
  </si>
  <si>
    <t>ประมาณการล่วงหน้า (ปีงบประมาณ)</t>
  </si>
  <si>
    <t>ปี พ.ศ.2550</t>
  </si>
  <si>
    <t xml:space="preserve"> - จำนวนโครงการวิจัยใหม่</t>
  </si>
  <si>
    <t xml:space="preserve"> - จำนวนโครงการวิจัยที่แล้วเสร็จ</t>
  </si>
  <si>
    <t xml:space="preserve"> - จำนวนโครงการบริการวิชาการ</t>
  </si>
  <si>
    <t xml:space="preserve"> - จำนวนโครงการทำนุบำรุงศิลปวัฒนธรรม</t>
  </si>
  <si>
    <t>โครงการ</t>
  </si>
  <si>
    <t xml:space="preserve"> - ผลการเรียนเฉลี่ยสะสม (GPAX) ของนักศึกษาทุกคนที่สำเร็จ</t>
  </si>
  <si>
    <t>86 - 95</t>
  </si>
  <si>
    <t xml:space="preserve">   รางวัลทางวิชาการหรือด้านอื่นที่เกี่ยวข้องกับคุณภาพบัณฑิต</t>
  </si>
  <si>
    <t>6 รายวิชา</t>
  </si>
  <si>
    <t>งาน/โครงการ  งานทำนุบำรุงศิลปะและวัฒนธรรม</t>
  </si>
  <si>
    <t>กิจกรรมหลัก  ดำเนินโครงการทำนุบำรุงศิลปะและวัฒนธรรม</t>
  </si>
  <si>
    <t>บาทต่อคน</t>
  </si>
  <si>
    <t xml:space="preserve"> -  เงินสนับสนุนงานวิจัยและงานสร้างสรรค์ของสถาบัน </t>
  </si>
  <si>
    <t xml:space="preserve"> - เงินสนับสนุนงานวิจัยและงานสร้างสรรค์จากภายนอก</t>
  </si>
  <si>
    <t>520/ (507)</t>
  </si>
  <si>
    <t>1,750/ (1,742)</t>
  </si>
  <si>
    <t>304/ (255)</t>
  </si>
  <si>
    <t>(N/A)</t>
  </si>
  <si>
    <t>(1 : 32.50)</t>
  </si>
  <si>
    <t xml:space="preserve"> - ค่าใช้จ่ายทั้งหมดต่อจำนวนนักศึกษา (เต็มเวลาเทียบเท่า)</t>
  </si>
  <si>
    <t xml:space="preserve"> - ร้อยละของการใช้เงินนอกแผนและการโอนเปลี่ยนแปลง</t>
  </si>
  <si>
    <t>ร้อยละของผู้สำเร็จการศึกษาระดับปริญญาตรีที่สำเร็จ</t>
  </si>
  <si>
    <t xml:space="preserve">การศึกษาตามเวลาปกติ </t>
  </si>
  <si>
    <t>(ของผู้ที่เข้าศึกษาในรุ่นนั้น)   สงป.</t>
  </si>
  <si>
    <t>บาท</t>
  </si>
  <si>
    <t>3 กิจกรรม</t>
  </si>
  <si>
    <t>57/ (22)</t>
  </si>
  <si>
    <t>257/ (243)</t>
  </si>
  <si>
    <t>2 กิจกรรม</t>
  </si>
  <si>
    <t>700 (693)</t>
  </si>
  <si>
    <t>(578)</t>
  </si>
  <si>
    <t>(22)</t>
  </si>
  <si>
    <t>(600)</t>
  </si>
  <si>
    <t>55 (29)</t>
  </si>
  <si>
    <t>755 (722)</t>
  </si>
  <si>
    <t>(1,458)</t>
  </si>
  <si>
    <t>(240)</t>
  </si>
  <si>
    <t>(41)</t>
  </si>
  <si>
    <t>(262)</t>
  </si>
  <si>
    <t>กิจกรรมหลัก  จัดการศึกษาภาคสนามระดับปริญญาตรี</t>
  </si>
  <si>
    <t>หลักสูตรภาษาอังกฤษ</t>
  </si>
  <si>
    <t>/ (N/A)</t>
  </si>
  <si>
    <t xml:space="preserve"> - ค่าไฟฟ้า</t>
  </si>
  <si>
    <t xml:space="preserve"> - ร้อยละของบัณฑิตระดับปริญญาตรีที่ได้ทำงานตรงสาขา</t>
  </si>
  <si>
    <t xml:space="preserve"> - ระดับความพึงพอใจของนักศึกษาต่อคุณภาพการสอนของ</t>
  </si>
  <si>
    <t>กิจกรรมหลัก  จ่ายค่าสาธารณูปโภค</t>
  </si>
  <si>
    <t>ปี พ.ศ.2554</t>
  </si>
  <si>
    <t>งาน/โครงการ  งานบริการสาธารณูปโภคและสิ่งอำนวยความสะดวก</t>
  </si>
  <si>
    <t xml:space="preserve"> - หลักสูตรอาเซียนศึกษา</t>
  </si>
  <si>
    <t>กิจกรรมหลัก  จัดหาอาจารย์พิเศษระดับปริญญาตรี</t>
  </si>
  <si>
    <t>กิจกรรมหลัก  จัดกิจกรรมการเรียนการสอนภาษาอังกฤษระดับบัณฑิตศึกษา</t>
  </si>
  <si>
    <t>1 ต.ค.55</t>
  </si>
  <si>
    <t xml:space="preserve"> - ค่าโทรศัพท์</t>
  </si>
  <si>
    <t xml:space="preserve"> - ค่าไปรษณีย์</t>
  </si>
  <si>
    <t xml:space="preserve">   (ห้ามโอนเปลี่ยนแปลงรายการ)</t>
  </si>
  <si>
    <t>แผนงานหลัก  แผนงานจัดการศึกษาอุดมศึกษา</t>
  </si>
  <si>
    <t>แผนงานรอง  แผนงานสนับสนุนการจัดการศึกษา</t>
  </si>
  <si>
    <t>กิจกรรมหลัก  การจัดการทั่วไป</t>
  </si>
  <si>
    <t>กิจกรรมหลัก   จัดกิจกรรมเสริมหลักสูตรระดับปริญญาตรี</t>
  </si>
  <si>
    <t>กิจกรรมหลัก   จัดกิจกรรมเสริมหลักสูตรระดับบัณฑิตศึกษา</t>
  </si>
  <si>
    <t>(7)</t>
  </si>
  <si>
    <t>(91.3)</t>
  </si>
  <si>
    <t>(83.03)</t>
  </si>
  <si>
    <t>(61.21)</t>
  </si>
  <si>
    <t>(3.83)</t>
  </si>
  <si>
    <t xml:space="preserve">ร้อยละ </t>
  </si>
  <si>
    <t>3.50/ (3.79)</t>
  </si>
  <si>
    <t>3.50/ (3.83)</t>
  </si>
  <si>
    <t>2,050/ (1,608)</t>
  </si>
  <si>
    <t>500/ (497)</t>
  </si>
  <si>
    <t>380/ (425)</t>
  </si>
  <si>
    <t>520/ (288)</t>
  </si>
  <si>
    <t>55/ (17)</t>
  </si>
  <si>
    <t>435/ (442)</t>
  </si>
  <si>
    <t>145/ (161)</t>
  </si>
  <si>
    <t>5/ (1)</t>
  </si>
  <si>
    <t>150/ (162)</t>
  </si>
  <si>
    <t>1,800/ (1,316)</t>
  </si>
  <si>
    <t>1,000/ (964)</t>
  </si>
  <si>
    <t xml:space="preserve">  ปี พ.ศ.2551</t>
  </si>
  <si>
    <t>แผน/ (ผล)</t>
  </si>
  <si>
    <t>แผน</t>
  </si>
  <si>
    <t>ร้อยละ</t>
  </si>
  <si>
    <t xml:space="preserve">      พิจารณาจาก (ร่าง) ตัวชี้วัดและเป้าหมายการดำเนินงานตามแผนพัฒนาเชิงยุทธศาสตร์ระดับพันธกิจหลัก/พันธกิจสนับสนุน </t>
  </si>
  <si>
    <t>ในหน้า 31 - 60</t>
  </si>
  <si>
    <t xml:space="preserve">  ปี พ.ศ.2556</t>
  </si>
  <si>
    <t xml:space="preserve"> - ร้อยละความสำเร็จตามเป้าหมายผลผลิตของหน่วยงาน</t>
  </si>
  <si>
    <t>ไตรมาสที่ 1</t>
  </si>
  <si>
    <t>ไตรมาสที่ 2</t>
  </si>
  <si>
    <t>ไตรมาสที่ 3</t>
  </si>
  <si>
    <t>ไตรมาสที่ 4</t>
  </si>
  <si>
    <t>2 รายวิชา</t>
  </si>
  <si>
    <t xml:space="preserve"> (21,828.22 : 1)</t>
  </si>
  <si>
    <t>65/ (19.77)</t>
  </si>
  <si>
    <t>520/ (298)</t>
  </si>
  <si>
    <t>80/ (57.31)</t>
  </si>
  <si>
    <t>80/ (99.40)</t>
  </si>
  <si>
    <t>(56.62 : 1)</t>
  </si>
  <si>
    <t>75/ (35.56)</t>
  </si>
  <si>
    <t>20/ (7)</t>
  </si>
  <si>
    <t>ปี พ.ศ.2557</t>
  </si>
  <si>
    <t xml:space="preserve"> - ร้อยละของนักศึกษาที่สูญเสียต่อรุ่น (พ้นสภาพจากผลการเรียน)    </t>
  </si>
  <si>
    <t xml:space="preserve"> - ร้อยละของบัณฑิตระดับปริญญาตรีที่ได้งานทำหรือการประกอบ</t>
  </si>
  <si>
    <t>320/ (277)</t>
  </si>
  <si>
    <t>พ.ศ.2561</t>
  </si>
  <si>
    <t xml:space="preserve"> - นักศึกษาได้รับรางวัลระดับชาติ</t>
  </si>
  <si>
    <t>190/ (211)</t>
  </si>
  <si>
    <t>10/ (6)</t>
  </si>
  <si>
    <t>200/ (217)</t>
  </si>
  <si>
    <t>520/ (271)</t>
  </si>
  <si>
    <t>1,362/ (1,084)</t>
  </si>
  <si>
    <t>645/ (556)</t>
  </si>
  <si>
    <t>610/ (540)</t>
  </si>
  <si>
    <t>35/ (16)</t>
  </si>
  <si>
    <t>1,900/ (1,783)</t>
  </si>
  <si>
    <t>1,840/ (1,730)</t>
  </si>
  <si>
    <t>60/ (53)</t>
  </si>
  <si>
    <t>80/ (142.11)</t>
  </si>
  <si>
    <t>5 คน</t>
  </si>
  <si>
    <t>3. สำนักวิชาสามารถพัฒนาองค์ความรู้ซึ่งจะนำไปสู่ความเป็นเลิศทางวิชาการและการบริการวิชาการได้อย่างมีคุณภาพ</t>
  </si>
  <si>
    <t xml:space="preserve">2. ได้บัณฑิตที่มีความรอบรู้ในทางวิชาการ และสามารถนำทฤษฎีไปประยุกต์ใช้ในภาคปฏิบัติได้อย่างมีประสิทธิภาพ ตลอดจนมีคุณธรรม  </t>
  </si>
  <si>
    <t>จริยธรรมและสำนึกสาธารณะ</t>
  </si>
  <si>
    <t>8/ (13)</t>
  </si>
  <si>
    <t>1/ (6)</t>
  </si>
  <si>
    <t>(21.18 : 1)</t>
  </si>
  <si>
    <t>80/ (52.12)</t>
  </si>
  <si>
    <t>85/ (91.0)</t>
  </si>
  <si>
    <t>100/ (92.1)</t>
  </si>
  <si>
    <t xml:space="preserve"> - ร้อยละของบัณฑิตระดับปริญญาตรีที่ได้รับเงินเดือนเริ่มต้นเป็นไป</t>
  </si>
  <si>
    <t xml:space="preserve"> - ร้อยละของบัณฑิตระดับปริญญาตรีที่ได้ทำงานตรงสาขาที่สำเร็จ</t>
  </si>
  <si>
    <t xml:space="preserve">   และสิ่งสนับสนุนการเรียนรู้       </t>
  </si>
  <si>
    <t xml:space="preserve"> - ระดับความพึงพอใจของนักศึกษาต่อคุณภาพการสอนของอาจารย์</t>
  </si>
  <si>
    <t>80/ (94.3)</t>
  </si>
  <si>
    <t>4.00/ (4.24)</t>
  </si>
  <si>
    <t>(41.54 : 1)</t>
  </si>
  <si>
    <t>85/ (83.7)</t>
  </si>
  <si>
    <t>100/ (90.6)</t>
  </si>
  <si>
    <t>80/ (84.4)</t>
  </si>
  <si>
    <t>4.00/ (4.16)</t>
  </si>
  <si>
    <t xml:space="preserve"> - / (18)</t>
  </si>
  <si>
    <t xml:space="preserve"> - จำนวนโครงการหรือกิจกรรมที่นักศึกษาประกวด/แข่งขัน</t>
  </si>
  <si>
    <t xml:space="preserve">   กิจกรรมวิชาการระดับชาติและนานาชาติ</t>
  </si>
  <si>
    <t xml:space="preserve"> - จำนวนรางวัลจากการประกวดแข่งขันกิจกรรมทางวิชาการ</t>
  </si>
  <si>
    <t xml:space="preserve"> - ร้อยละความพึงพอใจของนักศึกษาต่อระบบอาจารย์ที่ปรึกษา</t>
  </si>
  <si>
    <t xml:space="preserve">   ตั้งแต่ระดับ 3.51 ขึ้นไป</t>
  </si>
  <si>
    <t xml:space="preserve"> - จำนวนกิจกรรมที่จัดขึ้นเพื่อพบกลุ่มนักศึกษาของที่ปรึกษา</t>
  </si>
  <si>
    <t>5</t>
  </si>
  <si>
    <t xml:space="preserve">   วิชาการ</t>
  </si>
  <si>
    <t xml:space="preserve"> - จำนวนกิจกรรมเพื่อการสรรหานักศึกษาที่มีคุณภาพ</t>
  </si>
  <si>
    <t xml:space="preserve"> - จำนวนรายวิชาที่มีการปรับปรุงและพัฒนาการสอน</t>
  </si>
  <si>
    <t xml:space="preserve"> - ร้อยละของรายวิชาในทุกหลักสูตรที่จัดการเรียนการสอนแบบ </t>
  </si>
  <si>
    <t xml:space="preserve"> - จำนวนงานวิจัย/นวัตกรรมที่เกี่ยวกับการเรียนการสอนแบบ</t>
  </si>
  <si>
    <t xml:space="preserve"> - จำนวนรายวิชาที่มีการบูรณาการการเรียนการสอนกับการวิจัย </t>
  </si>
  <si>
    <t xml:space="preserve"> - ผลการบริการนักศึกษาผ่านเกณฑ์การประเมินการประกัน</t>
  </si>
  <si>
    <t>คะแนนเต็ม</t>
  </si>
  <si>
    <t xml:space="preserve"> - ผลการประเมินผู้เรียนและการบริหารหลักสูตร ผ่านเกณฑ์</t>
  </si>
  <si>
    <t xml:space="preserve"> - ผลงานของผู้สำเร็จการศึกษาในระดับปริญญาโทได้รับการ</t>
  </si>
  <si>
    <t>3/ (N/A)</t>
  </si>
  <si>
    <t>10/ (N/A)</t>
  </si>
  <si>
    <t>70/ (N/A)</t>
  </si>
  <si>
    <t>&gt;=5/ (N/A)</t>
  </si>
  <si>
    <t>&gt;=4/ (N/A)</t>
  </si>
  <si>
    <t xml:space="preserve">   ต้องการของสังคม</t>
  </si>
  <si>
    <t>4.00/ (4.23)</t>
  </si>
  <si>
    <t>4.00/ (4.14)</t>
  </si>
  <si>
    <t xml:space="preserve">   Active Learning</t>
  </si>
  <si>
    <t xml:space="preserve">   การประเมินคุณภาพการศึกษา </t>
  </si>
  <si>
    <t xml:space="preserve">   ตีพิมพ์เผยแพร่ </t>
  </si>
  <si>
    <t xml:space="preserve">   บริการวิชาการ ทำนุบำรุงศิลปะและวัฒนธรรมหรือกิจกรรม</t>
  </si>
  <si>
    <t>โครงการ/</t>
  </si>
  <si>
    <t xml:space="preserve">   คุณภาพการศึกษา</t>
  </si>
  <si>
    <t>คะแนน</t>
  </si>
  <si>
    <t xml:space="preserve">   นักศึกษา </t>
  </si>
  <si>
    <t>&gt;3.51</t>
  </si>
  <si>
    <t xml:space="preserve"> - ผลการบริการนักศึกษา (ศิษย์เก่า) ผ่านเกณฑ์การประเมิน</t>
  </si>
  <si>
    <t xml:space="preserve">   การประกันคุณภาพการศึกษา</t>
  </si>
  <si>
    <t>&gt;=1/ (N/A)</t>
  </si>
  <si>
    <t>&gt;=80/ (N/A)</t>
  </si>
  <si>
    <t>&gt;=3/ (N/A)</t>
  </si>
  <si>
    <t>&gt;=30/ (N/A)</t>
  </si>
  <si>
    <t>20/ (N/A)</t>
  </si>
  <si>
    <t>&gt;=12/ (N/A)</t>
  </si>
  <si>
    <t>&gt;=70/ (N/A)</t>
  </si>
  <si>
    <t>3 โครงการ</t>
  </si>
  <si>
    <t>19/ (N/A)</t>
  </si>
  <si>
    <t xml:space="preserve"> - ร้อยละของบัณฑิตที่มีทักษะด้านภาษาอังกฤษเพื่อการสื่อสาร</t>
  </si>
  <si>
    <t xml:space="preserve">   ผ่านเกณฑ์ด้วยคะแนนร้อยละ 60 ขึ้นไป (ตชว.ระดับมาตรการ)</t>
  </si>
  <si>
    <t xml:space="preserve">   ร้อยละ 60 ขึ้นไป (ตชว.ระดับมาตรการ)</t>
  </si>
  <si>
    <t xml:space="preserve"> - ร้อยละของบัณฑิตที่มีทักษะด้านการจัดการผ่านเกณฑ์ด้วยคะแนน</t>
  </si>
  <si>
    <t>กิจกรรมหลัก  จ่ายค่าสมาชิกรายปีศูนย์กีฬาและสุขภาพ</t>
  </si>
  <si>
    <t>/ (858)</t>
  </si>
  <si>
    <t xml:space="preserve"> - ร้อยละของผู้เข้าร่วมโครงการมีทักษะด้านภาษาเพิ่มขึ้น</t>
  </si>
  <si>
    <t>80/ (82.3)</t>
  </si>
  <si>
    <t>&gt;80/ (95.62)</t>
  </si>
  <si>
    <t>5/ (+4.16)</t>
  </si>
  <si>
    <t>(16,974.9 : 1)</t>
  </si>
  <si>
    <t>(5,550,600)</t>
  </si>
  <si>
    <t>6,780,000/</t>
  </si>
  <si>
    <t>&gt;80/ (90.64)</t>
  </si>
  <si>
    <t>5/ (+12.92)</t>
  </si>
  <si>
    <t>อ.ปิยชาติ สึงตี</t>
  </si>
  <si>
    <t xml:space="preserve"> ก.ย.59</t>
  </si>
  <si>
    <t>หลักสูตรไทยศึกษาบูรณาการ</t>
  </si>
  <si>
    <t>1 คน</t>
  </si>
  <si>
    <t>หลักสูตรภาษาจีน</t>
  </si>
  <si>
    <t>อ.ดร.วรรัตน์ หวานจิตต์</t>
  </si>
  <si>
    <t>กิจกรรมหลัก  จัดหาอาจารย์พิเศษระดับระดับบัณฑิตศึกษา</t>
  </si>
  <si>
    <t>กิจกรรมหลัก  จัดสอบวิทยานิพนธ์/โครงร่างวิทยานิพนธ์</t>
  </si>
  <si>
    <t>4 รายวิชา</t>
  </si>
  <si>
    <t xml:space="preserve">2.76 - </t>
  </si>
  <si>
    <r>
      <t xml:space="preserve">   ที่ประกาศรับ                                              </t>
    </r>
    <r>
      <rPr>
        <b/>
        <i/>
        <sz val="12"/>
        <rFont val="TH SarabunPSK"/>
        <family val="2"/>
      </rPr>
      <t>มวล.1</t>
    </r>
  </si>
  <si>
    <t>80 - 84</t>
  </si>
  <si>
    <r>
      <t xml:space="preserve">                                                            </t>
    </r>
    <r>
      <rPr>
        <b/>
        <i/>
        <sz val="12"/>
        <rFont val="TH SarabunPSK"/>
        <family val="2"/>
      </rPr>
      <t>มวล.4</t>
    </r>
  </si>
  <si>
    <t xml:space="preserve"> - ร้อยละของนักศึกษาที่สำเร็จการศึกษาตามเวลาปกติ (ของผู้ที่เข้า</t>
  </si>
  <si>
    <t xml:space="preserve">                                        ตัวบ่งชี้ 1.3</t>
  </si>
  <si>
    <r>
      <t xml:space="preserve">    เป็นไปตามเกณฑ์                                       </t>
    </r>
    <r>
      <rPr>
        <b/>
        <i/>
        <sz val="12"/>
        <rFont val="TH SarabunPSK"/>
        <family val="2"/>
      </rPr>
      <t>สมศ.1.3</t>
    </r>
  </si>
  <si>
    <r>
      <t xml:space="preserve">   ที่สำเร็จการศึกษา                                       </t>
    </r>
    <r>
      <rPr>
        <b/>
        <i/>
        <sz val="12"/>
        <rFont val="TH SarabunPSK"/>
        <family val="2"/>
      </rPr>
      <t>สงป.301</t>
    </r>
  </si>
  <si>
    <r>
      <t xml:space="preserve">   (ของผู้ที่เข้าศึกษาในรุ่นนั้น)                     </t>
    </r>
    <r>
      <rPr>
        <b/>
        <i/>
        <sz val="12"/>
        <rFont val="TH SarabunPSK"/>
        <family val="2"/>
      </rPr>
      <t>ตชว.ยุทธศาสตร์</t>
    </r>
  </si>
  <si>
    <t xml:space="preserve"> - จำนวนนักศึกษาและบุคลากรทางการศึกษาและประชาชน</t>
  </si>
  <si>
    <t>/ (600)</t>
  </si>
  <si>
    <t xml:space="preserve">  ทั่วไปได้รับการพัฒนาขีดความสามารถให้พร้อมสู่ประชาคม</t>
  </si>
  <si>
    <t xml:space="preserve"> - ร้อยละของผู้เข้าร่วมโครงการได้รับการพัฒนา มีความพร้อม</t>
  </si>
  <si>
    <r>
      <t xml:space="preserve">   สู่ประชาคมอาเซียน                             </t>
    </r>
    <r>
      <rPr>
        <b/>
        <i/>
        <sz val="12"/>
        <rFont val="TH SarabunPSK"/>
        <family val="2"/>
      </rPr>
      <t>สงป.301</t>
    </r>
  </si>
  <si>
    <t xml:space="preserve"> - ปริญญาโท</t>
  </si>
  <si>
    <t xml:space="preserve"> - ปริญญาเอก (หลักสูตรปกติ)</t>
  </si>
  <si>
    <t>1 โครงการ</t>
  </si>
  <si>
    <t>งาน/โครงการ  สนับสนุนการพัฒนาวิชาการ</t>
  </si>
  <si>
    <t>2 โครงการ</t>
  </si>
  <si>
    <t xml:space="preserve"> - ร้อยละของอาจารย์และนักวิจัยที่มีผลงานวิชาการตีพิมพ์</t>
  </si>
  <si>
    <t xml:space="preserve">   ระดับนานาชาติ</t>
  </si>
  <si>
    <t xml:space="preserve"> - จำนวนหลักสูตรที่ได้รับการพัฒนาคุณภาพหลักสูตร</t>
  </si>
  <si>
    <t xml:space="preserve"> - บัณฑิตที่ได้งานทำภายใน 1 ปี หลังจบการศึกษา</t>
  </si>
  <si>
    <t xml:space="preserve"> - ผู้ใชบัณฑิตมีความพึงพอใจในคุณภาพของบัณฑิต</t>
  </si>
  <si>
    <t xml:space="preserve"> - ร้อยละของนักศึกษาที่สูญเสียต่อรุ่น (พ้นสภาพจากผลการเรียน)</t>
  </si>
  <si>
    <t xml:space="preserve"> - อาจารย์นำเสนอผลงานทางวิชาการในระดับนานาชาติ</t>
  </si>
  <si>
    <t>บทความ</t>
  </si>
  <si>
    <t xml:space="preserve">   ในระดับนานาชาติ</t>
  </si>
  <si>
    <t>≥100</t>
  </si>
  <si>
    <t xml:space="preserve"> - บทความวิจัยหรือบทความทางวิชาการของนักศึกษาระดับ</t>
  </si>
  <si>
    <t xml:space="preserve">   ปริญญาตรี</t>
  </si>
  <si>
    <t>เรื่อง</t>
  </si>
  <si>
    <t>≥10</t>
  </si>
  <si>
    <t xml:space="preserve"> - จำนวนผู้เข้าร่วมโครงการ Social Engagement </t>
  </si>
  <si>
    <t>งาน/โครงการ  สนับสนุนการพัฒนาศักยภาพการวิจัย</t>
  </si>
  <si>
    <t>งาน/โครงการ  สนับสนุนการบูรณาการพันธกิจสัมพันธ์กับชุมชน</t>
  </si>
  <si>
    <t xml:space="preserve"> - การพัฒนาศักยภาพการวิจัย</t>
  </si>
  <si>
    <t xml:space="preserve"> - จำนวนกิจกรรมส่งเสริมการวิจัยของอาจารย์</t>
  </si>
  <si>
    <t xml:space="preserve"> - จำนวนอาจารย์ใหม่ (ไม่เกิน 5 ปีและไม่มีตำแหน่ง</t>
  </si>
  <si>
    <t xml:space="preserve">   ทางวิชาการ) ที่ยื่นขอรับทุนวิจัย</t>
  </si>
  <si>
    <t xml:space="preserve"> - จำนวนอาจารย์ใหม่ (ไม่เกิน 5ปีและไม่มีตำแหน่ง</t>
  </si>
  <si>
    <t xml:space="preserve">   ทางวิชาการ) ที่มีผลงานเผยแพร่ในวารสาร ISI /Scopus/TCI</t>
  </si>
  <si>
    <t xml:space="preserve"> -  งบประมาณโครงการวิจัยจากหน่วยงานภายนอกต่อ</t>
  </si>
  <si>
    <t xml:space="preserve">    จำนวนอาจารย์</t>
  </si>
  <si>
    <t xml:space="preserve"> - จำนวนผลงานในวารสาร ISI/Scopus หรือยื่นขอจด</t>
  </si>
  <si>
    <t>ผลงาน/ชิ้น</t>
  </si>
  <si>
    <t xml:space="preserve">   ทรัพย์สินทางปัญญาต่อจำนวนอาจารย์</t>
  </si>
  <si>
    <t xml:space="preserve"> - จำนวนอาจารย์ที่ยื่นขอตำแหน่งทางวิชาการ</t>
  </si>
  <si>
    <t>นักศึกษา</t>
  </si>
  <si>
    <t xml:space="preserve"> -  จำนวนกิจกรรมส่งเสริมการวิจัยในระดับปริญญาตรี</t>
  </si>
  <si>
    <t xml:space="preserve"> - จำนวนวิทยานิพนธ์ที่ได้รับทุนสนับสนุน</t>
  </si>
  <si>
    <t xml:space="preserve"> - จำนวนผลงานวิจัยบัณฑิตศึกษาที่ได้รับการเผยแพร่</t>
  </si>
  <si>
    <t xml:space="preserve">   ในวารสาร</t>
  </si>
  <si>
    <t xml:space="preserve"> - จำนวนผลงานวิจัยบัณฑิตศึกษาที่ได้รับการเผยแพร่ในการ</t>
  </si>
  <si>
    <t xml:space="preserve">   ประชุมวิชาการ</t>
  </si>
  <si>
    <t xml:space="preserve"> - จำนวนผลงานวิจัยจากโครงงานปริญญาตรีที่ได้รับ</t>
  </si>
  <si>
    <t xml:space="preserve">   การเผยแพร่ /จัดแสดง หรือได้รับรางวัล</t>
  </si>
  <si>
    <t xml:space="preserve"> - จำนวนอาจาย์ที่ขอตำแหน่งทางวิชาการ</t>
  </si>
  <si>
    <t>กิจกรรมหลัก  การจัดการทั่วไป (หลักสูตรปรัชญาดุษฎีบัณฑืต)</t>
  </si>
  <si>
    <t>อ.จิรวัฒน์ แสงทอง</t>
  </si>
  <si>
    <t>อ.ทรรศนะ นวลสมศรี</t>
  </si>
  <si>
    <t xml:space="preserve"> - หลักสูตรไทยศึกษาบูรณาการ</t>
  </si>
  <si>
    <t xml:space="preserve"> - หลักสูตรรัฐศาสตร์</t>
  </si>
  <si>
    <t xml:space="preserve"> - หลักสูตรนิติศาสตร์</t>
  </si>
  <si>
    <t xml:space="preserve"> - หลักสูตรเอเชียศึกษา</t>
  </si>
  <si>
    <t xml:space="preserve"> - หลักสูตรเอเชียตะวันออกเฉียงใต้ศึกษา</t>
  </si>
  <si>
    <t xml:space="preserve"> - สัมมนาปลายภาคการศึกษาเพื่อพัฒนาโครงร่างวิทยานิพนธ์และสร้างความก้าวหน้าในการทำวิทยานิพนธ์หลักสูตรเอเชียศึกษาศึกษา
 </t>
  </si>
  <si>
    <t>ดร.ไพรินทร์ ศรีสินทร</t>
  </si>
  <si>
    <t>อ.ทวีพร คงแก้ว</t>
  </si>
  <si>
    <t>2 คน</t>
  </si>
  <si>
    <t>≥2</t>
  </si>
  <si>
    <t>≥5</t>
  </si>
  <si>
    <t>≥1</t>
  </si>
  <si>
    <t xml:space="preserve"> - นักศึกษาระดับบัณฑิตศึกษาได้นำเสนอโครงงานใน</t>
  </si>
  <si>
    <t xml:space="preserve">   ที่ประชุมวิชาการ</t>
  </si>
  <si>
    <t>80/ (80)</t>
  </si>
  <si>
    <t>100/ (80.0)</t>
  </si>
  <si>
    <t xml:space="preserve"> - ค่าที่ปรึกษาทางวิชาการ</t>
  </si>
  <si>
    <t>กิจกรรมหลัก  จัดหานักวิชาการ</t>
  </si>
  <si>
    <t xml:space="preserve"> (43,566 : 1)</t>
  </si>
  <si>
    <t xml:space="preserve"> - จัดหานักวิชาการสาขาวิชาภาษาและวัฒนธรรม/ สาขาวิชาศึกษาทั่วไป/ สาขาวิชาสังคมศาสตร์ และสาขาวิชาอาณาบริเวณศึกษา</t>
  </si>
  <si>
    <t>25,000 : 1</t>
  </si>
  <si>
    <t>4/ (4)</t>
  </si>
  <si>
    <t>5 กิจกรรม</t>
  </si>
  <si>
    <t xml:space="preserve"> - นักศึกษาที่เข้าสอบมาตรฐานภาษาอังกฤษมีความรู้ด้าน</t>
  </si>
  <si>
    <t xml:space="preserve">   ภาษาอังกฤษผ่านเกณฑ์ด้วยคะแนนร้อยละ 60 ขึ้นไป</t>
  </si>
  <si>
    <t xml:space="preserve"> - อาจารย์ในแต่ละรายวิชา/หลักสูตรได้จัดการเรียนการสอน</t>
  </si>
  <si>
    <t xml:space="preserve">   แบบการเรียนรู้เชิงรุกและนำไปประยุกต์ใช้</t>
  </si>
  <si>
    <t xml:space="preserve"> - เครื่องมือการเรียนการสอนทักษะภาษาอังกฤษสำหรับ</t>
  </si>
  <si>
    <t xml:space="preserve">  นักศึกษาชั้นปีที่ 1</t>
  </si>
  <si>
    <t>ชุด</t>
  </si>
  <si>
    <t xml:space="preserve"> - ความพึงพอใจของนักศึกษาการจัดเรียนการเรียนรู้เชิงรุก</t>
  </si>
  <si>
    <t xml:space="preserve">  และนำไปประยุกต์ใช้</t>
  </si>
  <si>
    <t xml:space="preserve"> - ผลงานทางวิชาการ/บทความระดับชาติ</t>
  </si>
  <si>
    <t xml:space="preserve"> - คณาจารย์และนักศึกษาที่เข้าร่วมโครงการและได้พัฒนา</t>
  </si>
  <si>
    <t xml:space="preserve">   ความเชี่ยวชาญด้านประชาคมอาเซียน</t>
  </si>
  <si>
    <t xml:space="preserve"> - ผลงานการค้นคว้า เรียบเรียบและจัดทำฐานข้อมูลความรู้</t>
  </si>
  <si>
    <t xml:space="preserve">  เกี่ยวกับประชาคมอาเซียนในลักษณะสารานุกรมที่มีเนื้อหา</t>
  </si>
  <si>
    <t xml:space="preserve">  ถูกต้อง มีคุณภาพ คลอบคลุมประเด็นสำคัญที่สังคมไทยควรรู้</t>
  </si>
  <si>
    <t>คำ</t>
  </si>
  <si>
    <t xml:space="preserve"> - ร้อยละความสำเร็จของโครงการจัดตั้งศูนย์อาเซียนศึกษา</t>
  </si>
  <si>
    <t xml:space="preserve">   (ตชว.ระดับมาตรการ)</t>
  </si>
  <si>
    <t xml:space="preserve"> - มีการพัฒนาชุดโครงการวิจัยเกี่ยวกับประชาคมอาเซียน</t>
  </si>
  <si>
    <t>ชุดโครงการ</t>
  </si>
  <si>
    <t xml:space="preserve"> - จำนวนโครงการหรือกิจกรรมด้านวิชาการ/วิชาชีพ</t>
  </si>
  <si>
    <t xml:space="preserve">   /เสริมหลักสูตร</t>
  </si>
  <si>
    <t xml:space="preserve"> - จำนวนบุคลากรที่ทำงานวิจัยและการบริการวิชาการ</t>
  </si>
  <si>
    <t xml:space="preserve">   ที่ตอบสนองความต้องการของสังคม</t>
  </si>
  <si>
    <t xml:space="preserve"> - ร้อยละของอาจารย์และบุคลากรที่ได้รับการพัฒนา</t>
  </si>
  <si>
    <t xml:space="preserve">   ภาษาอังกฤษเพื่อการสื่อสารรองรับประชาคมอาเซียน</t>
  </si>
  <si>
    <t xml:space="preserve">  - จำนวนนักศึกษาและบุคลากรทางการศึกษาที่เข้าร่วม</t>
  </si>
  <si>
    <t xml:space="preserve">   การอบรมภาษา</t>
  </si>
  <si>
    <t>≥1,500</t>
  </si>
  <si>
    <t>(ต.ค.59- ธ.ค.59)</t>
  </si>
  <si>
    <t>(ม.ค.60- มี.ค.60)</t>
  </si>
  <si>
    <t>(เม.ย.60- มิ.ย.60)</t>
  </si>
  <si>
    <t>(ก.ค.60-ก.ย.60)</t>
  </si>
  <si>
    <t>1 ต.ค.59</t>
  </si>
  <si>
    <t>30 ก.ย.60</t>
  </si>
  <si>
    <t>9 โครงการ</t>
  </si>
  <si>
    <t xml:space="preserve"> - จัดกิจกรรม Inter-varsity Seminar on Cross-Culture Issues</t>
  </si>
  <si>
    <t xml:space="preserve"> - จัดกิจกรรม Reading Fair</t>
  </si>
  <si>
    <t xml:space="preserve"> ก.พ.60</t>
  </si>
  <si>
    <t xml:space="preserve"> มิ.ย.60</t>
  </si>
  <si>
    <t>อ.กัญญณัฐ สัคคะนายก</t>
  </si>
  <si>
    <t xml:space="preserve"> - จัดกิจกรรมพัฒนาศักยภาพวิชาชีพมัคคุเทศก์ภาษาจีน</t>
  </si>
  <si>
    <t xml:space="preserve"> ส.ค.60</t>
  </si>
  <si>
    <t xml:space="preserve"> - จัดกิจกรรมพัฒนาทักษะการเขียนบทความสารคดีสำหรับอาเซียนศึกษา</t>
  </si>
  <si>
    <t xml:space="preserve"> - จัดกิจกรรมพัฒนาศักยภาพมัคคุเทศก์เชิงวัฒนธรรมสำหรับอาเซียน</t>
  </si>
  <si>
    <t xml:space="preserve"> - จัดกิจกรรม Health Fair</t>
  </si>
  <si>
    <t xml:space="preserve"> - จัดกิจกรรม "หนึ่งนักเขียนพบร้อยนักอ่าน"</t>
  </si>
  <si>
    <t>อ.ธีรวัฒน์ กล่าวเกลี้ยง</t>
  </si>
  <si>
    <t xml:space="preserve"> - จัดกิจกรรม Seminar on Social and Political Theory</t>
  </si>
  <si>
    <t>อ.สุรัช คมพจน์, อ.อรรถสิทธิ์ สิทธิดำรง</t>
  </si>
  <si>
    <t xml:space="preserve"> - จัดกิจกรรมนิติศาสตร์สัญจร</t>
  </si>
  <si>
    <t xml:space="preserve"> - สัมมนาเตรียมความพร้อมสู่การศึกษาระดับบัณฑิตศึกษา</t>
  </si>
  <si>
    <t xml:space="preserve"> - สัมมนาปลายภาคการศึกษาเพื่อพัฒนาหัวข้อวิทยานิพนธ์และความก้าวหน้าวิทยานิพนธ์</t>
  </si>
  <si>
    <t xml:space="preserve"> - สัมมนา WU Post-Graduate Inter-Disciplinary Seminar 2017</t>
  </si>
  <si>
    <t xml:space="preserve"> ต.ค.- ธ.ค.59</t>
  </si>
  <si>
    <t xml:space="preserve"> ม.ค.- มี.ค.60</t>
  </si>
  <si>
    <t xml:space="preserve"> - สัมมนาเตรียมความพร้อมสู่การศึกษาระดับดุษฎีบัณฑิตศึกษา</t>
  </si>
  <si>
    <t xml:space="preserve"> ก.ค.60</t>
  </si>
  <si>
    <t>อ.กมลทิพย์ คล้ายบ้านใหม่</t>
  </si>
  <si>
    <t>อ.นฤมล กล้าทุกวัน</t>
  </si>
  <si>
    <t>อ.ธีรวัฒน์  กล่าวเกลี้ยง</t>
  </si>
  <si>
    <t xml:space="preserve"> - ศึกษาภาคสนาม รายวิชา EFL-221 การใช้ภาษาอังกฤษเพื่อการท่องเที่ยวและการบริการ</t>
  </si>
  <si>
    <t xml:space="preserve"> - ศึกษาภาคสนาม รายวิชา CHI-323, CHI-226 และ CHI-227</t>
  </si>
  <si>
    <t xml:space="preserve"> - ศึกษาภาคสนาม รายวิชา ASE-214 สิ่งแวดล้อมและความขัดแย้งด้านทรัพยากรในอาเซียน, ASE-217 มุมมองการพัฒนา</t>
  </si>
  <si>
    <t xml:space="preserve">  นอกกระแสในอาเซียน</t>
  </si>
  <si>
    <t xml:space="preserve"> - ศึกษาภาคสนาม รายวิชา ITS-205 รกรากภาคใต้</t>
  </si>
  <si>
    <t xml:space="preserve"> - ศึกษาภาคสนาม รายวิชา ITS-302 คีตนาฏกรรมไทยวิจักษณ์</t>
  </si>
  <si>
    <t xml:space="preserve"> - ศึกษาภาคสนาม รายวิชา ITS-344 ภาษาและศิลปะการแสดงของไทยภาคใต้</t>
  </si>
  <si>
    <t xml:space="preserve"> - ศึกษาภาคสนาม รายวิชา ITS-413 คติชนกับสังคม</t>
  </si>
  <si>
    <t>อ.ปิยชาติ  สึงตี</t>
  </si>
  <si>
    <t>อ.อนุสรณ์ ชัยอักษรเวช</t>
  </si>
  <si>
    <t xml:space="preserve"> - จัดหาอาจารย์พิเศษรายวิชา EFL-101 Listening Strategies </t>
  </si>
  <si>
    <t xml:space="preserve"> - จัดหาอาจารย์พิเศษรายวิชา EFL-310 Contemporary English Language and Communication</t>
  </si>
  <si>
    <t xml:space="preserve"> - จัดหาวิทยกรบรรยายรายวิชา ITS-215 วรรณกรรมไทยร่วมสมัย</t>
  </si>
  <si>
    <t xml:space="preserve"> - จัดหาวิทยากรบรรยายรายวิชา ITS-245 วาทศิลป์ไทย</t>
  </si>
  <si>
    <t xml:space="preserve"> - จัดหาวิทยากรบรรยายรายวิชา ITS-413 คติชนกับสังคม</t>
  </si>
  <si>
    <t xml:space="preserve"> - จัดหาอาจารย์พิเศษรายวิชา POS-210 (ปรัชญาการเมืองคลาสสิก) </t>
  </si>
  <si>
    <t xml:space="preserve"> - จัดหาอาจารย์พิเศษ รายวิชา POS-211 (ปรัชญาการเมืองสมัยใหม่)</t>
  </si>
  <si>
    <t xml:space="preserve"> - จัดหาอาจารย์พิเศษรายวิชา POS-350 (เศรษฐศาสตร์การเมืองระหว่างประเทศ) )</t>
  </si>
  <si>
    <t xml:space="preserve">   LAW-203, LAW-204, LAW-104, LAW-105,  LAW-205, LAW-206, LAW-207</t>
  </si>
  <si>
    <t xml:space="preserve"> - จัดหาวิทยากรบรรยายพิเศษ รายวิชา LAW-100, LAW-101, LAW-200, LAW-201,LAW-102, LAW-103,  LAW-202,</t>
  </si>
  <si>
    <t>5 คน/รายวิชา</t>
  </si>
  <si>
    <t>ดร.วรรัตน์  หวานจิตต์</t>
  </si>
  <si>
    <t xml:space="preserve"> - จัดการเรียนการสอนภาษาอังกฤษรายวิชา ENG-554 ENG-555</t>
  </si>
  <si>
    <t>16 คน</t>
  </si>
  <si>
    <t xml:space="preserve"> - จัดสอบโครงร่างวิทยานิพนธ์</t>
  </si>
  <si>
    <t xml:space="preserve"> - จัดสอบวิทยานิพนธ์</t>
  </si>
  <si>
    <t>11 คน</t>
  </si>
  <si>
    <t>แผนงานรอง  แผนงานพัฒนาองค์กรและบุคลากร</t>
  </si>
  <si>
    <t>งาน/โครงการ  งานพัฒนาองค์กรและบุคลากร</t>
  </si>
  <si>
    <t>กิจกรรมหลัก  การพัฒนาศักยภาพในการทำงานแก่บุคลากรโดยหน่วยงานภายนอก/สัมมนาหน่วยงาน/ศึกษาดูงานนอกสถานที่</t>
  </si>
  <si>
    <r>
      <t xml:space="preserve">    ตามเกณฑ์                                                 </t>
    </r>
    <r>
      <rPr>
        <b/>
        <i/>
        <sz val="12"/>
        <color indexed="10"/>
        <rFont val="TH SarabunPSK"/>
        <family val="2"/>
      </rPr>
      <t>สมศ.1.3</t>
    </r>
  </si>
  <si>
    <r>
      <t xml:space="preserve">    อาชีพอิสระ ภายในระยะเวลา 1 ปี             </t>
    </r>
    <r>
      <rPr>
        <b/>
        <i/>
        <sz val="12"/>
        <rFont val="TH SarabunPSK"/>
        <family val="2"/>
      </rPr>
      <t xml:space="preserve"> สงป.301</t>
    </r>
  </si>
  <si>
    <r>
      <t xml:space="preserve">    การศึกษา                                                </t>
    </r>
    <r>
      <rPr>
        <b/>
        <i/>
        <sz val="12"/>
        <rFont val="TH SarabunPSK"/>
        <family val="2"/>
      </rPr>
      <t>สงป.301</t>
    </r>
  </si>
  <si>
    <t xml:space="preserve"> - ร้อยละความพึงพอใจของผู้นายจ้างที่มีต่อผู้สำเร็จการศึกษา</t>
  </si>
  <si>
    <r>
      <t xml:space="preserve">                                                                </t>
    </r>
    <r>
      <rPr>
        <b/>
        <i/>
        <sz val="12"/>
        <rFont val="TH SarabunPSK"/>
        <family val="2"/>
      </rPr>
      <t xml:space="preserve">สงป.301 </t>
    </r>
  </si>
  <si>
    <r>
      <t xml:space="preserve">   ศึกษาในรุ่นนั้น)                                  </t>
    </r>
    <r>
      <rPr>
        <b/>
        <i/>
        <sz val="12"/>
        <rFont val="TH SarabunPSK"/>
        <family val="2"/>
      </rPr>
      <t xml:space="preserve"> มวล.3</t>
    </r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</si>
  <si>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65</t>
    </r>
  </si>
  <si>
    <t>งาน/โครงการ  งานบริการวิชาการแก่ชุมชนที่ได้รับเงินอุดหนุนจากรัฐ</t>
  </si>
  <si>
    <t>แผนงานรอง  แผนงานสนับสนุนการดำเนินงานเชิงนโยบายด้านบริการวิชาการแก่ชุมชน</t>
  </si>
  <si>
    <t>กิจกรรมหลัก   สนับสนุนการบูรณาการพันธกิจสัมพันธ์กับชุมชน</t>
  </si>
  <si>
    <t>กิจกรรมหลัก  จัดการศึกษาภาษาและวัฒนธรรมในประเทศเจ้าของภาษา</t>
  </si>
  <si>
    <t>แผนงานรอง  แผนงานสนับสนุนการดำเนินงานเชิงนโยบายด้านสนับสนุนการเรียนการสอน</t>
  </si>
  <si>
    <t>แผนงานหลัก  แผนงานบริการวิชาการแก่สังคม</t>
  </si>
  <si>
    <t>กิจกรรมหลัก   โครงการศาลจำลองและศูนย์กฎหมายเพื่อประชาชนมหาวิทยาลัยวลัยลักษณ์</t>
  </si>
  <si>
    <t>แผนงานรอง  แผนงานสนับสนุนการดำเนินงานเชิงนโยบายด้านสนับสนุนการวิจัย</t>
  </si>
  <si>
    <r>
      <rPr>
        <sz val="12"/>
        <color indexed="10"/>
        <rFont val="Symbol"/>
        <family val="1"/>
      </rPr>
      <t>³</t>
    </r>
    <r>
      <rPr>
        <sz val="12"/>
        <color indexed="10"/>
        <rFont val="TH SarabunPSK"/>
        <family val="2"/>
      </rPr>
      <t>80</t>
    </r>
  </si>
  <si>
    <t>โครงการที่ 1</t>
  </si>
  <si>
    <t xml:space="preserve"> - โครงการที่ 1 พัฒนาศักยภาพคณาจารย์สู่การศึกษาต่อระดับปริญญาเอก และการเข้าสู่ตำแหน่งทางวิชาการและการคงอยู่</t>
  </si>
  <si>
    <t xml:space="preserve"> - โครงการที่ 3 พัฒนาคุณภาพหลักสูตรระดับปริญญาตรีและระดับบัณฑิตศึกษา</t>
  </si>
  <si>
    <t xml:space="preserve"> - โครงการที่ 4 เตรียมความพร้อมด้านสหกิจศึกษาก่อนออกสู่สถานประกอบการ</t>
  </si>
  <si>
    <t xml:space="preserve"> - โครงการที่ 5 รับนักศึกษาและการเตรียมความพร้อม-บัณฑิต</t>
  </si>
  <si>
    <t xml:space="preserve"> - โครงการที่ 6 ศึกษาข้อมูลเพื่อสื่อสารและสร้างความสัมพันธ์ศิษย์เก่า</t>
  </si>
  <si>
    <t xml:space="preserve"> - โครงการที่ 7 พัฒนาการเรียนการสอนเพื่อพัฒนาสมรรถนะของนักศึกษา</t>
  </si>
  <si>
    <t xml:space="preserve"> - โครงการที่ 9 แลกเปลี่ยนความรู้และประสบการณ์ทางวิชาการระหว่างประเทศ</t>
  </si>
  <si>
    <t xml:space="preserve"> - จำนวนการยื่นขอตำแหน่งทางวิชาการ </t>
  </si>
  <si>
    <t>ชิ้น</t>
  </si>
  <si>
    <t xml:space="preserve"> - จำนวนหนังสือ,ตำรา,เอกสารคำสอน และบทความวิชาการ</t>
  </si>
  <si>
    <t xml:space="preserve">   ที่เพิ่มขึ้น</t>
  </si>
  <si>
    <t xml:space="preserve"> - ร้อยละของรายวิชาที่เปิดสอนในปีการศึกษามีการจัดการเรียน</t>
  </si>
  <si>
    <t xml:space="preserve">   การสอนแบบ Active Learning</t>
  </si>
  <si>
    <t>โครงการที่ 2</t>
  </si>
  <si>
    <t>โครงการที่ 3</t>
  </si>
  <si>
    <t xml:space="preserve"> - จำนวนหลักสูตรและกิจกรรมที่นำไปสู่การประเมิน ปรับปรุง </t>
  </si>
  <si>
    <t xml:space="preserve">   และพัฒนาหลักสูตร</t>
  </si>
  <si>
    <t>กิจกรรม/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</si>
  <si>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5</t>
    </r>
  </si>
  <si>
    <t>โครงการที่ 4</t>
  </si>
  <si>
    <t xml:space="preserve"> - ร้อยละของระดับความพึงพอใจของสถานประกอบการที่มีต่อ</t>
  </si>
  <si>
    <t xml:space="preserve">   การปฏิบัติงานของนักศึกษาสหกิจศึกษาในประเทศ</t>
  </si>
  <si>
    <t xml:space="preserve">  การปฏิบัติงานของนักศึกษาสหกิจศึกษาต่างประเทศ</t>
  </si>
  <si>
    <t>โครงการที่ 5</t>
  </si>
  <si>
    <t xml:space="preserve"> - ร้อยละของนักศึกษาที่สำเร็จการศึกษาตามเวลาปกติ  </t>
  </si>
  <si>
    <t xml:space="preserve">   (ของผู้ที่เข้าศึกษาในรุ่นนั้น)</t>
  </si>
  <si>
    <t>โครงการที่ 6</t>
  </si>
  <si>
    <t>โครงการที่ 7</t>
  </si>
  <si>
    <t xml:space="preserve"> - สัดส่วนจำนวนผลงานวิชาการตีพิมพ์ระดับนานาชาติ</t>
  </si>
  <si>
    <t xml:space="preserve">   ต่อจำนวนอาจารย์ประจำทั้งหมด </t>
  </si>
  <si>
    <t xml:space="preserve"> - บทความวิจัยหรือบทความทางวิชาการของนักศึกษา</t>
  </si>
  <si>
    <t xml:space="preserve">   ระดับบัณฑิตศึกษาที่ได้รับการตีพิมพ์/เผยแพร่</t>
  </si>
  <si>
    <t>โครงการที่ 8</t>
  </si>
  <si>
    <t>โครงการที่ 9</t>
  </si>
  <si>
    <t xml:space="preserve"> - จำนวนโครงการ/กิจกรรมการแลกเปลี่ยนนักศึกษา/อาจารย์</t>
  </si>
  <si>
    <t xml:space="preserve">   และบุคลากรตาม MOU กับสถาบันการศึกษา/องค์กร</t>
  </si>
  <si>
    <t xml:space="preserve">   ในต่างประเทศในแต่ละปี </t>
  </si>
  <si>
    <t>โครงการที่ 10</t>
  </si>
  <si>
    <t xml:space="preserve"> - จำนวนอาจารย์ที่ยื่นขอรับทุนวิจัย</t>
  </si>
  <si>
    <t>โครงการที่ 11</t>
  </si>
  <si>
    <t xml:space="preserve">   บัณฑิตศึกษาที่ได้รับการตีพิมพ์/เผยแพร่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</si>
  <si>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10</t>
    </r>
  </si>
  <si>
    <t xml:space="preserve">   ปริญญาตรีที่ได้รับการตีพิมพ์/เผยแพร่ </t>
  </si>
  <si>
    <t>โครงการที่ 12</t>
  </si>
  <si>
    <t xml:space="preserve"> - จำนวนชุมชนในภาคใต้ตอนบนที่ได้รับประโยชน์ </t>
  </si>
  <si>
    <t>ชุมชน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</si>
  <si>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6</t>
    </r>
  </si>
  <si>
    <t xml:space="preserve"> - โครงการที่ 10 พัฒนาศักยภาพการวิจัยให้แก่อาจารย์</t>
  </si>
  <si>
    <t xml:space="preserve"> - โครงการที่ 11 พัฒนาศักยภาพนักศึกษาระดับบัณฑิตศึกษาด้านการวิจัย สำนักวิชาศิลปศาสตร์</t>
  </si>
  <si>
    <t xml:space="preserve"> - โครงการที่ 12 พัฒนาศักยภาพนักศึกษาระดับปริญญาตรีด้านการวิจัย สำนักวิชาศิลปศาสตร์</t>
  </si>
  <si>
    <t xml:space="preserve"> - โครงการที่ 13 ศิลปศาสตร์เพื่อชุมชน</t>
  </si>
  <si>
    <r>
      <t xml:space="preserve">  อาเซียน                                          </t>
    </r>
    <r>
      <rPr>
        <b/>
        <i/>
        <sz val="12"/>
        <rFont val="TH SarabunPSK"/>
        <family val="2"/>
      </rPr>
      <t xml:space="preserve"> สงป.301</t>
    </r>
  </si>
  <si>
    <t>โครงการที่ 28</t>
  </si>
  <si>
    <t xml:space="preserve"> -  นักศึกษาข้าร่วมการแข่งขันตามจำนวนที่โครงการแข่งขันกำหนด </t>
  </si>
  <si>
    <t xml:space="preserve"> - จำนวนการเข้าร่วมกิจกรรม</t>
  </si>
  <si>
    <t xml:space="preserve"> - นักศึกษาที่เข้าร่วมโครงการได้รับรางวัลหรือเกียรติบัตร </t>
  </si>
  <si>
    <t xml:space="preserve"> - ร้อยละนักศึกษาที่เข้าร่วมโครงการผ่านการทดสอบ โปรแกรม SAP </t>
  </si>
  <si>
    <t>≥70</t>
  </si>
  <si>
    <t xml:space="preserve"> - นักศึกษาที่เข้าร่วมโครงการสร้างนักบัญชีคุณภาพรุ่นใหม่ </t>
  </si>
  <si>
    <t xml:space="preserve">    (Young &amp; Smart Accountants) ผ่านการทดสอบ </t>
  </si>
  <si>
    <t xml:space="preserve"> - นักศึกษาผู้เข้าร่วมโครงการมีความพอใจโครงการโดยรวม</t>
  </si>
  <si>
    <t xml:space="preserve">   ในระดับมากขึ้นไป </t>
  </si>
  <si>
    <t>≥80</t>
  </si>
  <si>
    <t xml:space="preserve"> - ร้อยละนักศึกษากลุ่มเป้าหมายที่เข้าร่วมโครงการ</t>
  </si>
  <si>
    <t xml:space="preserve"> - ระดับความพึงพอใจของนักศึกษาที่เข้าร่วมโครงการ</t>
  </si>
  <si>
    <t>ดี</t>
  </si>
  <si>
    <t xml:space="preserve"> - อาจารย์ในแต่ละรายวิชาได้จัดการเรียนการสอนแบบ</t>
  </si>
  <si>
    <t xml:space="preserve">   Active Learning </t>
  </si>
  <si>
    <t xml:space="preserve"> - ความพึงพอใจนักศึกษาการจัดการเรียนแบบ Active Learning </t>
  </si>
  <si>
    <t xml:space="preserve">   จากจำนวนนักศึกษาที่เข้าสอบ</t>
  </si>
  <si>
    <t>≥60</t>
  </si>
  <si>
    <t xml:space="preserve"> - นักศึกษาที่สอบ TOEIC ไม่ต่ำกว่าร้อยละ 60 จะต้องได้คะแนน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</si>
  <si>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250</t>
    </r>
  </si>
  <si>
    <t xml:space="preserve"> - จำนวนผลงานของนักศึกษาที่ได้รับรางวัลจากการประกวดแข่งขัน</t>
  </si>
  <si>
    <t xml:space="preserve">   ทางวิชาชีพหรือการตีพิมพ์เผยแพร่ผลงาน </t>
  </si>
  <si>
    <t>ผลงาน</t>
  </si>
  <si>
    <t>≥4</t>
  </si>
  <si>
    <t xml:space="preserve"> - นักศึกษาที่มีผลการเรียนติด F 10 ในรายวิชาที่มีการติว</t>
  </si>
  <si>
    <t xml:space="preserve"> - ระดับความพึงพอใจของสถานประกอบการที่มีต่อการปฏิบัติงาน</t>
  </si>
  <si>
    <t xml:space="preserve">   ของนักศึกษาสหกิจศึกษา</t>
  </si>
  <si>
    <t xml:space="preserve"> - จำนวนโครงการแลกเปลี่ยนเรียนรู้ระหว่างนักศึกษา/อาจารย์กับ</t>
  </si>
  <si>
    <t xml:space="preserve">   มหาวิทยาลัย/องค์กรในต่างประเทศ</t>
  </si>
  <si>
    <t xml:space="preserve"> - จำนวนนักศึกษาที่เข้าร่วม</t>
  </si>
  <si>
    <t>ค่าเฉลีย</t>
  </si>
  <si>
    <t xml:space="preserve"> - สร้างความร่วมมือและความเข้าใจกับสถานประกอบการต่างๆ </t>
  </si>
  <si>
    <t xml:space="preserve"> -  โรงแรม รีสอร์ท บริษัทจัดนำเที่ยวและการเดินทาง และ</t>
  </si>
  <si>
    <t xml:space="preserve">   หน่วยงานที่เกี่ยวข้องในอุตสาหกรรมการท่องเที่ยวและ</t>
  </si>
  <si>
    <t>แห่ง</t>
  </si>
  <si>
    <t xml:space="preserve"> - คณาจารย์และนักวิชาการประจำสาขาวิชาอุตสาหกรรม</t>
  </si>
  <si>
    <t xml:space="preserve">   การท่องเที่ยว </t>
  </si>
  <si>
    <t xml:space="preserve"> - กลุ่มเป้าหมายเข้าร่วมกิจกรรม</t>
  </si>
  <si>
    <t xml:space="preserve"> - แผนการจัดการเรียนการสอนสำหรับนักศึกษาระดับปริญญาตรี</t>
  </si>
  <si>
    <t xml:space="preserve">ผลงาน </t>
  </si>
  <si>
    <t>โครงการที่ 13</t>
  </si>
  <si>
    <t xml:space="preserve"> - คณาจารย์และนักวิชาการสาขาวิชาอุตสาหกรรมการท่องเที่ยว</t>
  </si>
  <si>
    <t xml:space="preserve">   และการบริการที่เข้าร่วมโครงการ</t>
  </si>
  <si>
    <t xml:space="preserve">   ในการส่งนักศึกษาเข้าร่วมโครงการสหกิจศึกษาเชิงพื้นที่</t>
  </si>
  <si>
    <t>โครงการที่ 14</t>
  </si>
  <si>
    <t xml:space="preserve">    กิจกรรม/การแข่งขันที่จัดขึ้นโดยหน่วยงานส่วนกลาง</t>
  </si>
  <si>
    <t xml:space="preserve"> - นักศึกษาที่เป็นตัวแทนมหาวิทยาลัยวลัยลักษณ์ในการเข้าร่วม</t>
  </si>
  <si>
    <t xml:space="preserve"> - นักศึกษาได้รับรางวัลจากการเข้าร่วมการแข่งขันและผลิตผลงาน</t>
  </si>
  <si>
    <t xml:space="preserve">  จากการแข่งขัน</t>
  </si>
  <si>
    <t xml:space="preserve"> - นักศึกษาที่เข้าร่วมโครงการมีความพึงพอใจในระดับมาก </t>
  </si>
  <si>
    <t>4 จาก 5</t>
  </si>
  <si>
    <t>โครงการที่ 15</t>
  </si>
  <si>
    <t xml:space="preserve">    กับต่างประเทศเพิ่มขึ้น</t>
  </si>
  <si>
    <t xml:space="preserve"> - จำนวนโครงการแลกเปลี่ยนนักศึกษา/คณาจารย์ตาม MOU  </t>
  </si>
  <si>
    <t xml:space="preserve"> - จำนวนนักศึกษา/อาจารย์ ที่ได้รับรางวัลหรือประกาศเกียรติคุณ</t>
  </si>
  <si>
    <t xml:space="preserve">   ยกย่องทางวิชาการ/วิชาชีพเพิ่มขึ้น</t>
  </si>
  <si>
    <t xml:space="preserve"> - จำนวนเกณฑ์ประกันคุณภาพที่ดีขึ้นเทียบจากปีก่อนหน้า</t>
  </si>
  <si>
    <t>โครงการที่ 16</t>
  </si>
  <si>
    <t xml:space="preserve"> - จำนวนนักศึกษาทั้ง 4 ชั้นปีที่เข้าร่วมกิจกรรมในทุกกิจกรรม</t>
  </si>
  <si>
    <t xml:space="preserve">   เมื่อเทียบจากของกลุ่มเป้าหมาย </t>
  </si>
  <si>
    <t xml:space="preserve"> - นักศึกษาต่อรุ่นที่สูญเสียน้อยลง</t>
  </si>
  <si>
    <t xml:space="preserve"> - บัณฑิตที่สำเร็จการศึกษาตามเวลาปกติของหลักสูตร</t>
  </si>
  <si>
    <t>โครงการที่ 17</t>
  </si>
  <si>
    <t xml:space="preserve"> - จำนวนการยื่นขอตำแหน่งทางวิชาการที่เพิ่มขึ้นของคณาจารย์</t>
  </si>
  <si>
    <t xml:space="preserve">   ในสำนักวิชาการจัดการ </t>
  </si>
  <si>
    <t xml:space="preserve"> - ผู้เข้าร่วมเสนอบทความที่เพิ่มขึ้นจากปี 2559</t>
  </si>
  <si>
    <t>โครงการที่ 18</t>
  </si>
  <si>
    <t xml:space="preserve"> - นักศึกษาที่เป็นกลุ่มเป้าหมายเข้าร่วมโครงการ</t>
  </si>
  <si>
    <t>มาก</t>
  </si>
  <si>
    <t xml:space="preserve">   ของตนเอง โดยเน้นงานวิจัยที่สร้างความร่วมมือกับจำนวน</t>
  </si>
  <si>
    <t xml:space="preserve">   หน่วยงานภาครัฐ ภาคเอกชน หรือชุมชน</t>
  </si>
  <si>
    <t xml:space="preserve"> - นักศึกษาที่เข้าร่วมโครงการสามารถนำความรู้ไปพัฒนางานวิจัย</t>
  </si>
  <si>
    <t>โครงการที่ 19</t>
  </si>
  <si>
    <t xml:space="preserve"> - จำนวนผลงานวิจัยที่มีผลต่อการพัฒนาชุมชน/สังคม/ประเทศ</t>
  </si>
  <si>
    <t>โครงการที่ 20</t>
  </si>
  <si>
    <t xml:space="preserve"> - จำนวนอาจารย์สามารถพัฒนาปัญหาวิจัย/หัวข้อการวิจัย</t>
  </si>
  <si>
    <t xml:space="preserve"> - จำนวนอาจารย์สามารถเสนอโครงการวิจัยเพื่อขอทุนสนับสนุน</t>
  </si>
  <si>
    <t>โครงการที่ 21</t>
  </si>
  <si>
    <t xml:space="preserve"> - พัฒนาโจทย์วิจัยเชิงพื้นที่เพื่ออุตสาหกรรมการท่องเที่ยว</t>
  </si>
  <si>
    <t xml:space="preserve">   ในอำเภอเกาะสมุย </t>
  </si>
  <si>
    <t>โครงการที่ 22</t>
  </si>
  <si>
    <t>โครงการที่ 23</t>
  </si>
  <si>
    <t xml:space="preserve"> - ร้อยละการเข้าร่วมโครงการของผู้ประกอบการภาคธุรกิจ</t>
  </si>
  <si>
    <t xml:space="preserve">   ที่เป็นกลุ่มเป้าหมาย</t>
  </si>
  <si>
    <t xml:space="preserve"> - ระดับความพึงพอใจของผู้เข้าร่วมโครงการ</t>
  </si>
  <si>
    <t>โครงการที่ 24</t>
  </si>
  <si>
    <t xml:space="preserve"> - จำนวนผลงานวิจัยที่มีผลต่อการพัฒนาชุมชน/สังคม/ประเทศ  </t>
  </si>
  <si>
    <t>โครงการที่ 25</t>
  </si>
  <si>
    <t xml:space="preserve"> - จำนวนอาจารย์ที่เข้าร่วม</t>
  </si>
  <si>
    <t xml:space="preserve"> - จำนวนสถานประกอบการที่เข้าร่วม</t>
  </si>
  <si>
    <t>โครงการที่ 26</t>
  </si>
  <si>
    <t>โครงการที่ 27</t>
  </si>
  <si>
    <t xml:space="preserve"> - นักศึกษาชั้นปีที่ 2 หลักสูตรบริหารธุรกิจบัณฑิต สาขาอุตสาหกรรม</t>
  </si>
  <si>
    <t xml:space="preserve">   ท่องเที่ยวที่เข้าร่วมโครงการ </t>
  </si>
  <si>
    <t xml:space="preserve"> - นักศึกษาที่เข้าร่วมโครงการผ่านการประเมินการเรียนรู้</t>
  </si>
  <si>
    <t xml:space="preserve">   และการทำงาน</t>
  </si>
  <si>
    <t xml:space="preserve"> - ความพึงพอใจของโรงแรม รีสอร์ท บริษัทจัดนำเที่ยวและ</t>
  </si>
  <si>
    <t xml:space="preserve">   การเดินทาง และหน่วยงานในอุตสาหกรรมการท่องเที่ยว</t>
  </si>
  <si>
    <t xml:space="preserve">   และการบริการเข้าร่วมโครงการฯ (ไม่น้อยกว่า ๑๕ แห่ง)</t>
  </si>
  <si>
    <t xml:space="preserve">   และการบริการ จำนวนผู้เข้าร่วม 12 โครงการ</t>
  </si>
  <si>
    <t xml:space="preserve"> - จำนวนชุมชนในภาคใต้ตอนบนได้รับประโยชน์จากการถ่ายทอด</t>
  </si>
  <si>
    <t xml:space="preserve">  เทคโนโลยีและพัฒนาวิชาการมากขึ้น</t>
  </si>
  <si>
    <t xml:space="preserve"> - จำนวนหน่วยงานภาครัฐเอกชน ชุมชนและเครือข่ายอุดมศึกษา</t>
  </si>
  <si>
    <t xml:space="preserve">   ที่มีส่วนร่วมพัฒนางานวิจัยและบริการวิชาการสายรับใช้สังคม</t>
  </si>
  <si>
    <t xml:space="preserve">   มากขึ้น</t>
  </si>
  <si>
    <t xml:space="preserve"> - จำนวนชุมชนในภาคใต้ตอนบนได้รับประโยชน์จากการวิสาหกิจ-</t>
  </si>
  <si>
    <t xml:space="preserve">   ชุมชนถ่ายทอดเทคโนโลยีและพัฒนาวิชาการ </t>
  </si>
  <si>
    <t>ชุมชน/</t>
  </si>
  <si>
    <t>องค์กร/</t>
  </si>
  <si>
    <t>หน่วยงาน</t>
  </si>
  <si>
    <t>4 กิจกรรม</t>
  </si>
  <si>
    <t>14 รายวิชา</t>
  </si>
  <si>
    <t xml:space="preserve"> - จัดกิจกรรม บูรณาการการใช้ภาษาอังกฤษผ่านการแสดง</t>
  </si>
  <si>
    <t>อ.คำแก้ว  มณีโรจน์</t>
  </si>
  <si>
    <t xml:space="preserve"> - จัดกิจกรรม public Specking Community</t>
  </si>
  <si>
    <t>ม.ค.-มี.ค.60</t>
  </si>
  <si>
    <t xml:space="preserve">  - จัดกิจกรรม Chinese Festival</t>
  </si>
  <si>
    <t>อ.ดารุณี  บุญครอง</t>
  </si>
  <si>
    <t xml:space="preserve"> - จัดกิจกรรมเผยแพร่ความรู้ด้านภาษาและวัฒนธรรมจีน</t>
  </si>
  <si>
    <t>อ.กาญจนา  สิริสิทธิมหาชน</t>
  </si>
  <si>
    <t xml:space="preserve"> - จัดกิจกรรมพัฒนาทักษะการสร้างสื่อเพื่ออาเซียน </t>
  </si>
  <si>
    <t xml:space="preserve"> - จัดกิจกรรมค่ายอ่านเขียนเรียนกวีเพื่อพัฒนากวีรุ่นเยาว์-ไทยศึกษาบูรณาการ </t>
  </si>
  <si>
    <t>อ.สมใจ  สมคิด</t>
  </si>
  <si>
    <t>เม.ย.- มิ.ย.60</t>
  </si>
  <si>
    <t>หมวดวิชาศึกษาทั่วไป</t>
  </si>
  <si>
    <t xml:space="preserve"> - จัดกิจกรรมพัฒนาสมรรถภาพทางกายนักศึกษารายวิชา SRE-100 และ GE59-161 </t>
  </si>
  <si>
    <t>อ.ปิยนุช  ขุนสวัสดิ์</t>
  </si>
  <si>
    <t>เม.ย.-พ.ค.60</t>
  </si>
  <si>
    <t xml:space="preserve"> - จัดกิจกรรมสัมมนารัฐประศาสนศาสตร์ท่ามกลางการเปลี่ยนแปลง</t>
  </si>
  <si>
    <t>รศ.ดร.รงค์ บุญสวยขวัญ</t>
  </si>
  <si>
    <t xml:space="preserve"> - จัดกิจกรรมวันรพี</t>
  </si>
  <si>
    <t>ก.ค.-ส.ค.60</t>
  </si>
  <si>
    <t>หลักสูตรนิติศาสตร์</t>
  </si>
  <si>
    <t xml:space="preserve"> - จัดกิจกรรมเยี่ยมชมศาลจำลอง</t>
  </si>
  <si>
    <t>อ.ดร.จิตประพัฒน์ สายโสภา</t>
  </si>
  <si>
    <t xml:space="preserve"> - จัดกิจกรรมทัศนวรรณกรรม </t>
  </si>
  <si>
    <t>ส.ค.-ก.ย.60</t>
  </si>
  <si>
    <t>อ.คำแก้ว มณีโรจน์</t>
  </si>
  <si>
    <t>5 รายวิชา</t>
  </si>
  <si>
    <t xml:space="preserve"> - ศึกษาภาคสนามรายวิชา CHI-111และ CHI-114</t>
  </si>
  <si>
    <t>อ.กาญจนา  สิริสิทฺธิมหาชน</t>
  </si>
  <si>
    <t xml:space="preserve"> - ศึกษาภาคสนาม รายวิชา POS-340 การบริหารจัดการท้องถิ่น</t>
  </si>
  <si>
    <t>รศ.ดร.รงค์  บุญสวยขวัญ</t>
  </si>
  <si>
    <t xml:space="preserve"> - ศึกษาภาคสนาม รายวิชา POS-342 การบริหารการเปลี่ยนแปลง</t>
  </si>
  <si>
    <t xml:space="preserve"> - ศึกษาภาคสนาม รายวิชา POS-341 การจัดองค์กรไม่แสวงกำไร</t>
  </si>
  <si>
    <t>พ.ค.-ก.ค.60</t>
  </si>
  <si>
    <t xml:space="preserve"> - ศึกษาภาคสนามรายวิชา POS-331 อำนาจและนโยบายสาธารณะ</t>
  </si>
  <si>
    <t xml:space="preserve"> - ศึกษาภาคสนามรายวิชา LAW-202 กฎหมายอาญา 2 : ภาคความผิด</t>
  </si>
  <si>
    <t xml:space="preserve"> - ศึกษาภาคสนามรายวิชา LAW-205 กฎหมายปกครอง </t>
  </si>
  <si>
    <t xml:space="preserve"> - ศึกษาภาคสนามรายวิชา SOC-107 และ รายวิชา GE59-121</t>
  </si>
  <si>
    <t>อ.ทวีลักษณ์  พลราชม</t>
  </si>
  <si>
    <t>35 คน</t>
  </si>
  <si>
    <t xml:space="preserve"> - จัดหาอาจารย์พิเศษหลักสูตรภาษาจีน </t>
  </si>
  <si>
    <t xml:space="preserve"> - จัดหาอาจารย์พิเศษ หมวดวิชาสื่อและวัฒนธรรมสมัยนิยมในอาเซียน </t>
  </si>
  <si>
    <t>หลักสูตรอาเซียนศึกษา</t>
  </si>
  <si>
    <t>อ.สุรัช  คมพจน์</t>
  </si>
  <si>
    <t xml:space="preserve"> - จัดหาวิทยากรพิเศษเพื่อพัฒนานักศึกษารัฐศาสตร์ (3 สาขาวิชาเอก)</t>
  </si>
  <si>
    <t xml:space="preserve"> - จัดหาอาจารย์พิเศษรายวิชา THA-100</t>
  </si>
  <si>
    <t xml:space="preserve"> - จัดหาวิทยากรพิเศษ/อาจารย์พิเศษโดยสำนักวิชา</t>
  </si>
  <si>
    <t>สำนักวิชาฯ</t>
  </si>
  <si>
    <t xml:space="preserve"> - จัดหาวิทยากรบรรยายพิเศษ</t>
  </si>
  <si>
    <t>ดร.จิตประพัฒน์  สายโสภา</t>
  </si>
  <si>
    <t>หลักสูตรอาเซียนศึกษา/หลักสูตรภาษาจีน</t>
  </si>
  <si>
    <t xml:space="preserve"> - จัดการศึกษา In-Country Study ณ ประเทศมาเลเซีย</t>
  </si>
  <si>
    <t xml:space="preserve"> - จัดการศึกษา In-Country Study ณ ประเทศอินโดนีเซีย</t>
  </si>
  <si>
    <t xml:space="preserve"> - จัดการศึกษา In-Country Study ณ ประเทศเวียดนาม</t>
  </si>
  <si>
    <t xml:space="preserve"> - จัดการศึกษา In-Country Study ณ ประเทศจีน</t>
  </si>
  <si>
    <t xml:space="preserve"> - โครงการที่ 8 สัมมนาทางวิชาการและการประชุมระดับชาติ/นานาชาติ</t>
  </si>
  <si>
    <t>หลักสูตรระดับปริญญาตรี</t>
  </si>
  <si>
    <t xml:space="preserve"> - ผลงานตีพิมพ์ของอาจารย์/นักศึกษา </t>
  </si>
  <si>
    <r>
      <rPr>
        <sz val="12"/>
        <rFont val="Agency FB"/>
        <family val="2"/>
      </rPr>
      <t>≥</t>
    </r>
    <r>
      <rPr>
        <sz val="12"/>
        <rFont val="TH SarabunPSK"/>
        <family val="2"/>
      </rPr>
      <t>5</t>
    </r>
  </si>
  <si>
    <t xml:space="preserve"> - มีข้อมูลการทำงานของศิษย์เก่า</t>
  </si>
  <si>
    <t xml:space="preserve"> - มีข้อมูลความคิดเห็นของผู้ประกอบการที่มีต่อบัณฑิตตามเกณฑ์</t>
  </si>
  <si>
    <t xml:space="preserve">  มาตรฐาน TQF</t>
  </si>
  <si>
    <t>≥20</t>
  </si>
  <si>
    <t xml:space="preserve"> - มีข้อมูลเกี่ยวกับแหล่งงานที่เอื้อประโยชน์ในการทำงานของ</t>
  </si>
  <si>
    <t xml:space="preserve">   บัณฑิตที่จะสำเร็จการศึกษา</t>
  </si>
  <si>
    <t>≥30</t>
  </si>
  <si>
    <t xml:space="preserve"> - จำนวนผู้บริหาร/ตัวแทนจากสถานประกอบการที่เข้าร่วม</t>
  </si>
  <si>
    <t xml:space="preserve">   การบริการในจังหวัดภูเก็ตเข้าร่วมโครงการฯ</t>
  </si>
  <si>
    <t>1. จำนวนผลงานวิชาการที่ตีพิมพ์เผยแพร่ในวารสารการจัดการ</t>
  </si>
  <si>
    <t>2. จำนวนฉบับวารสารที่เผยแพร่ตามเป้าหมาย</t>
  </si>
  <si>
    <t xml:space="preserve"> - นักศึกษาปริญญาตรี (เน้นการเงิน) ที่สอบใบประกอบวิชาชีพผ่าน </t>
  </si>
  <si>
    <t xml:space="preserve"> - ร้อยละนักศึกษาหลักสูตรบริหารธุรกิจ (เน้นกลุ่มวิชาการเงิน </t>
  </si>
  <si>
    <t xml:space="preserve"> - สอบครั้งที่ 1</t>
  </si>
  <si>
    <t>ร้ยอละ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</si>
  <si>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50</t>
    </r>
  </si>
  <si>
    <t xml:space="preserve">   ชั้นปีที่ 4) สอบใบอนุญาตนายหน้าประกันชีวิต (ยกเว้นนักศึกษา</t>
  </si>
  <si>
    <t xml:space="preserve">   ที่มีใบอนุญาตอื่นที่ใช้ประกอบวิชาชีพในด้านการเงินตามที่อาจารย์</t>
  </si>
  <si>
    <t xml:space="preserve">   ในกลุ่มวิชาเน้นการเงินเห็นสมควร)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</si>
  <si>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60</t>
    </r>
  </si>
  <si>
    <t xml:space="preserve"> - สอบครั้งที่ 2 (ของนักศึกษาที่สอบผ่านในครั้งแรก)</t>
  </si>
  <si>
    <t>สำนักวิชารัฐศาสตร์และนิติศาสตร์</t>
  </si>
  <si>
    <t xml:space="preserve">                      ของคณาจารย์ </t>
  </si>
  <si>
    <t xml:space="preserve"> - โครงการที่ 12 รัฐศาสตร์-นิติศาสตร์เพื่อสังคม</t>
  </si>
  <si>
    <t xml:space="preserve"> ≤15</t>
  </si>
  <si>
    <t xml:space="preserve"> - ร้อยละของบัณฑิตระดับปริญญาตรีที่ได้งานทำหรือ</t>
  </si>
  <si>
    <t xml:space="preserve">    การประกอบอาชีพอิสระ ภายในระยะเวลา  1 ปี  </t>
  </si>
  <si>
    <r>
      <t xml:space="preserve">                           </t>
    </r>
    <r>
      <rPr>
        <b/>
        <i/>
        <sz val="12"/>
        <rFont val="TH SarabunPSK"/>
        <family val="2"/>
      </rPr>
      <t>สกอ.2.2, สงป.301, ตชว.ยุทธศาสตร์</t>
    </r>
  </si>
  <si>
    <t xml:space="preserve"> - ร้อยละของบัณฑิตที่มีผลการประเมินความพึงพอใจของผู้ใช้</t>
  </si>
  <si>
    <r>
      <t xml:space="preserve">   บัณฑิตตามกรอบมาตรฐาน TQF ระดับ 4 ขึ้นไป </t>
    </r>
    <r>
      <rPr>
        <b/>
        <i/>
        <sz val="12"/>
        <rFont val="TH SarabunPSK"/>
        <family val="2"/>
      </rPr>
      <t xml:space="preserve">สกอ.2.1, </t>
    </r>
  </si>
  <si>
    <r>
      <t xml:space="preserve">   </t>
    </r>
    <r>
      <rPr>
        <b/>
        <i/>
        <sz val="12"/>
        <rFont val="TH SarabunPSK"/>
        <family val="2"/>
      </rPr>
      <t>สงป.301,</t>
    </r>
    <r>
      <rPr>
        <sz val="12"/>
        <rFont val="TH SarabunPSK"/>
        <family val="2"/>
      </rPr>
      <t xml:space="preserve"> </t>
    </r>
    <r>
      <rPr>
        <b/>
        <i/>
        <sz val="12"/>
        <rFont val="TH SarabunPSK"/>
        <family val="2"/>
      </rPr>
      <t>ตชว.ยุทธศาสตร์</t>
    </r>
  </si>
  <si>
    <t xml:space="preserve"> - มีข้อมูลการทำงานของศิษย์เก่า (ไม่น้อยกว่าร้อยละ 70)</t>
  </si>
  <si>
    <r>
      <rPr>
        <sz val="16"/>
        <rFont val="TH SarabunPSK"/>
        <family val="2"/>
      </rPr>
      <t>≥</t>
    </r>
    <r>
      <rPr>
        <sz val="12"/>
        <rFont val="TH SarabunPSK"/>
        <family val="2"/>
      </rPr>
      <t>70</t>
    </r>
  </si>
  <si>
    <t xml:space="preserve"> -  มีข้อมูลความคิดเห็นของผู้ประกอบการที่มีต่อบัณฑิตตามเกณฑ์</t>
  </si>
  <si>
    <r>
      <rPr>
        <sz val="16"/>
        <rFont val="Agency FB"/>
        <family val="2"/>
      </rPr>
      <t>≥</t>
    </r>
    <r>
      <rPr>
        <sz val="12"/>
        <rFont val="TH SarabunPSK"/>
        <family val="2"/>
      </rPr>
      <t>20</t>
    </r>
  </si>
  <si>
    <t>มาตรฐาน TQF (ไม่น้อยกว่าร้อยละ 20)</t>
  </si>
  <si>
    <t xml:space="preserve">  - มีข้อมูลเกี่ยวกับแหล่งงานซึ่งเอื้อประโยชน์ในการเข้าทำงานของ</t>
  </si>
  <si>
    <r>
      <rPr>
        <sz val="16"/>
        <rFont val="TH SarabunPSK"/>
        <family val="2"/>
      </rPr>
      <t>≥</t>
    </r>
    <r>
      <rPr>
        <sz val="12"/>
        <rFont val="TH SarabunPSK"/>
        <family val="2"/>
      </rPr>
      <t>10</t>
    </r>
  </si>
  <si>
    <t>บัณฑิตที่จะจบการศึกษา (อย่างน้อย 10 แห่ง)</t>
  </si>
  <si>
    <r>
      <rPr>
        <sz val="14"/>
        <rFont val="Agency FB"/>
        <family val="2"/>
      </rPr>
      <t>≥</t>
    </r>
    <r>
      <rPr>
        <sz val="14"/>
        <rFont val="TH SarabunPSK"/>
        <family val="2"/>
      </rPr>
      <t>5</t>
    </r>
  </si>
  <si>
    <t xml:space="preserve"> 2 โครงการ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</si>
  <si>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2</t>
    </r>
  </si>
  <si>
    <t xml:space="preserve">              บาท</t>
  </si>
  <si>
    <r>
      <rPr>
        <sz val="12"/>
        <rFont val="Symbol"/>
        <family val="1"/>
      </rPr>
      <t>£</t>
    </r>
    <r>
      <rPr>
        <sz val="12"/>
        <rFont val="TH SarabunPSK"/>
        <family val="2"/>
      </rPr>
      <t>3</t>
    </r>
  </si>
  <si>
    <t>งาน/โครงการ งานวิจัย พัฒนาและถ่ายทอดเทคโนโลยี</t>
  </si>
  <si>
    <r>
      <rPr>
        <sz val="12"/>
        <rFont val="Symbol"/>
        <family val="1"/>
      </rPr>
      <t>³</t>
    </r>
    <r>
      <rPr>
        <sz val="12"/>
        <rFont val="TH SarabunPSK"/>
        <family val="2"/>
      </rPr>
      <t>80</t>
    </r>
  </si>
  <si>
    <t xml:space="preserve">ระดับ </t>
  </si>
  <si>
    <t xml:space="preserve"> รางวัล</t>
  </si>
  <si>
    <t xml:space="preserve"> เรื่อง</t>
  </si>
  <si>
    <t>14 กิจกรรม</t>
  </si>
  <si>
    <t>1 รายวิชา</t>
  </si>
  <si>
    <t>11,596,820 บาท</t>
  </si>
  <si>
    <t xml:space="preserve"> - รัฐศาสตร์</t>
  </si>
  <si>
    <t xml:space="preserve"> - นิติศาสตร์</t>
  </si>
  <si>
    <t>50 : 1</t>
  </si>
  <si>
    <t xml:space="preserve">2 คน </t>
  </si>
  <si>
    <t xml:space="preserve"> - โครงการที่ 2 พัฒนาและเสริมสร้างศักยภาพการเรียนการสอนชิงรุก (Active Learning) ของสำนักวิชาศิลปศาสตร์ (คณาจารย์และนักศึกษา)</t>
  </si>
  <si>
    <t xml:space="preserve"> - โครงการที่ 2 พัฒนาและเสริมสร้างศักยภาพการเรียนการสอนชิงรุก (Active Learning) ของสำนักวิชารัฐศาสตร์และนิติศาสตร์ </t>
  </si>
  <si>
    <t xml:space="preserve">                      (คณาจารย์และนักศึกษา)</t>
  </si>
  <si>
    <t xml:space="preserve"> - โครงการที่ 3 พัฒนาคุณภาพหลักสูตรระดับปริญญาตรี</t>
  </si>
  <si>
    <t xml:space="preserve"> - โครงการที่ 11 พัฒนาศักยภาพนักศึกษาระดับปริญญาตรีด้านการวิจัย </t>
  </si>
  <si>
    <t>แบบรายงานผลการดำเนินงานตามแผนปฏิบัติการเชิงยุทธศาสตร์ ประจำปีงบประมาณ 2560</t>
  </si>
  <si>
    <t>ภารกิจพื้นฐาน</t>
  </si>
  <si>
    <t>ผล</t>
  </si>
  <si>
    <t>ภารกิจยุทธศาสตร์</t>
  </si>
  <si>
    <t>เชิงนโยบาย</t>
  </si>
  <si>
    <t>ปรับเกณฑ์ใหม่</t>
  </si>
  <si>
    <t>กิจกรรมหลัก   การจัดการทั่วไป</t>
  </si>
  <si>
    <t xml:space="preserve"> - เงินตอบแทนตำแหน่งทางบริหาร</t>
  </si>
  <si>
    <t xml:space="preserve"> - ค่าล่วงเวลา</t>
  </si>
  <si>
    <t xml:space="preserve"> - จัดหาวัสดุการศึกษา (หลักสูตรบริหารธุรกิจบัณฑิต สาขาวิชาการจัดการการท่องเที่ยวและการบริการ)</t>
  </si>
  <si>
    <t xml:space="preserve"> - หน่วยปฏิบัติการครัวและห้องอาหารสาธิต</t>
  </si>
  <si>
    <t xml:space="preserve"> - หน่วยปฏิบัติการจัดเลี้ยงและการให้บริการอาหารและเครื่องดื่มแบบเคลื่อนที่</t>
  </si>
  <si>
    <t xml:space="preserve"> - หน่วยบริการทัวร์สาธิต</t>
  </si>
  <si>
    <t xml:space="preserve"> - ปรับปรุงโครงการเรือนวลัยเพื่อจัดตั้งหน่วยบริการธุรกิจและสปา</t>
  </si>
  <si>
    <t xml:space="preserve"> -  หน่วยบริการวิชาการด้านการท่องเที่ยวและการบริการ</t>
  </si>
  <si>
    <t xml:space="preserve"> - จ่ายค่าบำรุงสมาชิกสมาคมวิชาชีพ/สถาบันต่างๆ หลักสูตรท่องเที่ยวฯ</t>
  </si>
  <si>
    <t xml:space="preserve"> - สาขาวิชาบริหารธุรกิจ </t>
  </si>
  <si>
    <t xml:space="preserve"> - สาขาวิชาเศรษฐศาสตร์</t>
  </si>
  <si>
    <t xml:space="preserve"> - สาขาวิชาอุตสาหกรรมการท่องเที่ยวและการบริการ</t>
  </si>
  <si>
    <t>กิจกรรมหลัก  จัดกิจกรรมเสริมหลักสูตรระดับปริญญาตรี</t>
  </si>
  <si>
    <t xml:space="preserve"> - สาขาวิชาบัญชี</t>
  </si>
  <si>
    <t xml:space="preserve"> - เสริมประสบการณ์แบบบูรณาการในศาสตร์ด้านบริหารธุรกิจ</t>
  </si>
  <si>
    <t>สาขาวิชาบริหารธุรกิจ</t>
  </si>
  <si>
    <t xml:space="preserve"> - ทัศนศึกษาดูงานสาขาวิชาเศรษฐศาสตร์</t>
  </si>
  <si>
    <t>สาขาวิชาเศรษฐศาสตร์</t>
  </si>
  <si>
    <t>อ.ดร.จินตนีย์ รู้ซื่อ</t>
  </si>
  <si>
    <t xml:space="preserve"> - สาขาวิชาบริหารธุรกิจ</t>
  </si>
  <si>
    <t xml:space="preserve"> - ศึกษาดูงาน ACT-331/ACC-341 การบัญชีต้นทุน</t>
  </si>
  <si>
    <t>สาขาวิชาการบัญชี</t>
  </si>
  <si>
    <t>อ.วิลาวัณย์ ดึงไตรย์ภพ</t>
  </si>
  <si>
    <t xml:space="preserve"> - WBL สาขาวิชาบัญชี</t>
  </si>
  <si>
    <t>อ.สุวัจนา ธรรมโชติ/อ.สายพิชญ์ สัจจวิเศษ</t>
  </si>
  <si>
    <t>กิจกรรมหลัก : จัดการศึกษาภาคสนามระดับปริญญาตรี</t>
  </si>
  <si>
    <t>สาขาวิชาอุตสาหกรรมการท่องเที่ยว</t>
  </si>
  <si>
    <t xml:space="preserve"> - หลักสูตรบริหารธุรกิจ สาขาอุตสาหกรรมท่องเที่ยว (หลักสูตร ฉบับปรับปรุง 2555)</t>
  </si>
  <si>
    <t xml:space="preserve">TOI-233 Community-based Tourism </t>
  </si>
  <si>
    <t>ดร.รุ่งรวี จิตภักดี</t>
  </si>
  <si>
    <t>TOI-427 Airline Business</t>
  </si>
  <si>
    <t>TOI-205 Lodging, F&amp;B Services</t>
  </si>
  <si>
    <t>อ.สุนทร บุญแก้ว</t>
  </si>
  <si>
    <t>TOI-222 Tourist Guide (WBL)</t>
  </si>
  <si>
    <t>ดร.สุขุมาล กล่ำแสงใส</t>
  </si>
  <si>
    <t>TOI-231 Global Geography (WBL)</t>
  </si>
  <si>
    <t>ดร.อรอนงค์ เฉียบแหลม</t>
  </si>
  <si>
    <t>TOI-251 Foundamental Culinary F&amp;B  (WBL)</t>
  </si>
  <si>
    <t>อ.ปวิธ ตันสกุล</t>
  </si>
  <si>
    <t>TOI-324 Outbound Tour Operaions</t>
  </si>
  <si>
    <t>อ.ธนาภา ช่วยแก้ว</t>
  </si>
  <si>
    <t>TOI-336 Tourism Impacts</t>
  </si>
  <si>
    <t>TOI-346 Loding, Resort, and Spa Mgt.</t>
  </si>
  <si>
    <t>ดร.เยี่ยมดาว ณรงคะชวนะ</t>
  </si>
  <si>
    <t>TOI-413 Research in Tourism</t>
  </si>
  <si>
    <t>ดร.พิมพ์ลภัส พงศกรรังศิลป์</t>
  </si>
  <si>
    <t>TOI-426 MICE Business</t>
  </si>
  <si>
    <t>TOI-438 Selected topics in Tourism Resource</t>
  </si>
  <si>
    <t>TOI-457 Kitchen &amp; Restaurant Management</t>
  </si>
  <si>
    <t>WBL#4 @ Samui (ร่วมกับรายวิชา TOI-222, TOI-231, TOI-251, TOI344)</t>
  </si>
  <si>
    <t>หัวหน้าสาขาวิชุตสาหกรรมการท่องเที่ยวฯ</t>
  </si>
  <si>
    <t>TOI-206 Thai History</t>
  </si>
  <si>
    <t>TOI-232 Ecotourism Management</t>
  </si>
  <si>
    <t xml:space="preserve">TOI-241 Fundamental of Lodging &amp; Resort </t>
  </si>
  <si>
    <t>TOI-242 Fundamental of Spa services</t>
  </si>
  <si>
    <t>TOI-243 Western Massage</t>
  </si>
  <si>
    <t xml:space="preserve">TOI-252 European Cuisine and Bakery </t>
  </si>
  <si>
    <t>TOI-308 Business Communicaion Tourism</t>
  </si>
  <si>
    <t>TOI-323 Domestic and Inbound Tour Operation</t>
  </si>
  <si>
    <t>TOI-334 Tourism Destination Planning and MGT</t>
  </si>
  <si>
    <t>TOI-345 Oriental Massage</t>
  </si>
  <si>
    <t xml:space="preserve">TOI-353 Thai and Contempory Cuisine </t>
  </si>
  <si>
    <t>TOI-354 Catering</t>
  </si>
  <si>
    <t>TOI-355 Bar &amp; Beverage Mgt</t>
  </si>
  <si>
    <t>TOI-447 RM 2: FO and Information Technology</t>
  </si>
  <si>
    <t>TOI-204 Sustainable Tourism</t>
  </si>
  <si>
    <t xml:space="preserve">TOI-221 Tourism Cultures and Heritage </t>
  </si>
  <si>
    <t>TOI-252 European Cuisine and Bakery</t>
  </si>
  <si>
    <t>TOI-325 Tourism Activities Management</t>
  </si>
  <si>
    <t xml:space="preserve">TOI-337 Nature and Culture Interpretation </t>
  </si>
  <si>
    <t>TOI-356 Practical Food &amp; Beverage Services</t>
  </si>
  <si>
    <t>กิจกรรมหลัก : จัดหาอาจารย์พิเศษระดับระดับปริญญาตรี</t>
  </si>
  <si>
    <t>62 รายวิชา</t>
  </si>
  <si>
    <t xml:space="preserve"> - สาขาวิชาการบัญชี</t>
  </si>
  <si>
    <t xml:space="preserve"> 3 รายวิชา </t>
  </si>
  <si>
    <t xml:space="preserve"> - อาจารย์พิเศษ</t>
  </si>
  <si>
    <t xml:space="preserve"> 1 รายวิชา </t>
  </si>
  <si>
    <t xml:space="preserve"> - รายวิชา ACT - 411 การตรวจสอบระบบบัญชีคอมพิวเตอร์</t>
  </si>
  <si>
    <t>อ.อลิศรา สระโมฬี</t>
  </si>
  <si>
    <t xml:space="preserve">     - วิทยากร</t>
  </si>
  <si>
    <t xml:space="preserve">    </t>
  </si>
  <si>
    <t xml:space="preserve"> - รายวิชา ACT-413 สัมมนาการสอบบัญชี</t>
  </si>
  <si>
    <t>อ.ศิริพร สว่างอารีย์รักษ์</t>
  </si>
  <si>
    <t xml:space="preserve"> - รายวิชา ACT-423 สัมมนาระบบสารสนเทศทางการบัญชี</t>
  </si>
  <si>
    <t>อ.สายพิชญ์ สัจจวิเศษ</t>
  </si>
  <si>
    <t>7 รายวิชา</t>
  </si>
  <si>
    <t xml:space="preserve"> - วิทยากร</t>
  </si>
  <si>
    <t xml:space="preserve">       - รายวิชา FNC - 311 การจัดการความมั่งคั่ง </t>
  </si>
  <si>
    <t xml:space="preserve"> - รายวิชา FNC - 311 การจัดการความมั่งคั่ง </t>
  </si>
  <si>
    <t>อ.ดร.ปิยะ ปานผ้มีทรัพย์</t>
  </si>
  <si>
    <t xml:space="preserve">       - รายวิชา LGT - 321 การบริหารการจัดซื้อ</t>
  </si>
  <si>
    <t xml:space="preserve"> - รายวิชา LGT - 323 การจัดการการขนส่ง</t>
  </si>
  <si>
    <t>ผศ.บุณฑรี จันทร์กลับ</t>
  </si>
  <si>
    <t xml:space="preserve">       - รายวิชา LGT - 424 การขนส่งระหว่างประเทศ</t>
  </si>
  <si>
    <t xml:space="preserve"> - รายวิชา LGT - 424 การขนส่งระหว่างประเทศ</t>
  </si>
  <si>
    <t>รายวิชา MAR-324 การตลาดบริการ</t>
  </si>
  <si>
    <t>ผศ.ดร.ภัทรวรรณ แท่นทอง</t>
  </si>
  <si>
    <t>รายวิชา MAR-421 กลยุทธ์การตลาด</t>
  </si>
  <si>
    <t>รายวิชา MAR-422 หัวข้อเฉพาะด้านการตลาด</t>
  </si>
  <si>
    <t>รายวิชา MAR-423 การวางแผนการตลาด</t>
  </si>
  <si>
    <t>13 รายวิชา</t>
  </si>
  <si>
    <t xml:space="preserve">       -  รายวิชา ECN - 225 ทฤษฎีและนโยบายการคลัง</t>
  </si>
  <si>
    <t>อ.ดร.นีรนาท แก้วประเสริฐ ระฆังทอง</t>
  </si>
  <si>
    <t xml:space="preserve">  - </t>
  </si>
  <si>
    <t>รายวิชา ECN - 226 ทฤษฎีและนโยบายการเงิน</t>
  </si>
  <si>
    <t xml:space="preserve"> - วิทยากร </t>
  </si>
  <si>
    <t>11 รายวิชา</t>
  </si>
  <si>
    <t xml:space="preserve">     - รายวิชา ECN - 395 สหกิจศึกษาเศรษฐศาสตร์ 1</t>
  </si>
  <si>
    <t xml:space="preserve">     - รายวิชา ECN - 396 สหกิจศึกษาเศรษฐศาสตร์ 2</t>
  </si>
  <si>
    <t xml:space="preserve">     - รายวิชา ECN - 333 เศรษฐกิจสร้างสรร</t>
  </si>
  <si>
    <t xml:space="preserve"> - รายวิชา ECN - 312 สัมมนาเศรษฐศาสตร์ </t>
  </si>
  <si>
    <t xml:space="preserve"> - รายวิขา ECN - 413 การเขียนและนำเสนอ</t>
  </si>
  <si>
    <t xml:space="preserve"> - รายวิชา ECN - 434 เศรษฐศาสตร์สายกลาง</t>
  </si>
  <si>
    <t xml:space="preserve"> - รายวิชา ECN - 241 การวิเคราะห์และประเมินโครงการ</t>
  </si>
  <si>
    <t xml:space="preserve"> - รายวิชา ECN - 231 เศรษฐศาสตร์ทางเลือก </t>
  </si>
  <si>
    <t xml:space="preserve"> - รายวิชา ECN - 447 เศรษฐศาสตร์ภาคบริการ</t>
  </si>
  <si>
    <t xml:space="preserve"> - รายวิชา ECN - 448 เศรษฐกิจอาเซียน</t>
  </si>
  <si>
    <t xml:space="preserve"> - รายวิชา ECN - 496 สหกิจศึกษาด้านเศรษฐศาสตร์ 2</t>
  </si>
  <si>
    <t xml:space="preserve"> - หลักสูตรบริหารธุรกิจ (สาขาอุตสาหกรรมท่องเที่ยว)</t>
  </si>
  <si>
    <t>29 รายวิชา</t>
  </si>
  <si>
    <t>สาขาวิชาอุตสาหกรรมท่องเที่ยว</t>
  </si>
  <si>
    <t>1. โครงการ Work - Based Learning (ครั้งที่ 1)</t>
  </si>
  <si>
    <t xml:space="preserve"> - อาจารย์พิเศษ/วิทยากร </t>
  </si>
  <si>
    <t>2) TOI-309 HRM in Tourism Industry</t>
  </si>
  <si>
    <t>หัวหน้าสาขาวิชาอุตสาหกรรมการท่องเที่ยวฯ</t>
  </si>
  <si>
    <t>3) TOI-334 Room Division I : Housekeeping</t>
  </si>
  <si>
    <t>4) TOI-222 Principles of Professional Tourist Guide</t>
  </si>
  <si>
    <t>5) TOI-231 Global Geography &amp; Tourism Resources</t>
  </si>
  <si>
    <t>6) TOI-251 Fundamental Culinary and FB Services</t>
  </si>
  <si>
    <t>2. โครงการ Work - Based Learning (ครั้งที่ 2)</t>
  </si>
  <si>
    <t xml:space="preserve"> 8 รายวิชา</t>
  </si>
  <si>
    <t>1) TOI-207 Service Operations Management</t>
  </si>
  <si>
    <t>2) TOI-310 Strategic Management</t>
  </si>
  <si>
    <t>3) TOI-243 Western Massage &amp; Aesthetics</t>
  </si>
  <si>
    <t>4) TOI -354 Oriental Massages</t>
  </si>
  <si>
    <t>5) TOI-426 MICE Business</t>
  </si>
  <si>
    <t>6) TOI-233 Community-based Tourism</t>
  </si>
  <si>
    <t>8) TOI-253 Thai &amp; Contemporary Cuisines</t>
  </si>
  <si>
    <t>3. วิทยากร (14 รายวิชา)</t>
  </si>
  <si>
    <t>1) TOI-101 Tourism Industry</t>
  </si>
  <si>
    <t>2) TOI-102 Psychology and CSR in Tourism Industry</t>
  </si>
  <si>
    <t>3) TOI-311 ASEAN Tourism</t>
  </si>
  <si>
    <t>4) TOI-205 Lodging, Food &amp; Beverage Services</t>
  </si>
  <si>
    <t xml:space="preserve">5) TOI-206 Thai History for Tourism </t>
  </si>
  <si>
    <t>6) TOI-241 Fundamentals of Lodging &amp; Spa Business</t>
  </si>
  <si>
    <t>7) TOI-346 Lodging, Resort &amp; Spa Management</t>
  </si>
  <si>
    <t>8) TOI-354 Catering</t>
  </si>
  <si>
    <t>9) TOI-355 Bar &amp; Beverage Management</t>
  </si>
  <si>
    <t xml:space="preserve">10) TOI-325 Tourism Activities </t>
  </si>
  <si>
    <t xml:space="preserve">11) TOI-356 Practical Food &amp; Beverage Services </t>
  </si>
  <si>
    <t>12) TOI-412 Supervisory Principles &amp; Techniques</t>
  </si>
  <si>
    <t>13) TOI-457 Kitchen &amp; Restaurant Mgt.</t>
  </si>
  <si>
    <t>14) TOI-426 MICE Business</t>
  </si>
  <si>
    <t>กิจกรรมหลัก  การพัฒนาศักยภาพในการทำงานแก่บุคลากรโดยหน่วยงานภายนอก/สัมมนา</t>
  </si>
  <si>
    <t>17 โครงการ</t>
  </si>
  <si>
    <t xml:space="preserve"> - ประเด็นยุทธศาสตร์ที่ 1 การสร้างบัณฑิตให้มีอัตลักษณ์บัณฑิตของมหาวิทยาลัย</t>
  </si>
  <si>
    <t xml:space="preserve"> - กลยุทธ์ที่ 1 ยกระดับคุณภาพการจัดการศึกษาให้โดดเด่นและเป็นต้นแบบการจัดการศึกษาแบบสหกิจศึกษา</t>
  </si>
  <si>
    <t>13 โครงการ</t>
  </si>
  <si>
    <t xml:space="preserve">   </t>
  </si>
  <si>
    <t xml:space="preserve">       </t>
  </si>
  <si>
    <t xml:space="preserve">   ในต่างประเทศ</t>
  </si>
  <si>
    <t xml:space="preserve"> - หลักสูตรบัญชี</t>
  </si>
  <si>
    <t>4 โครงการ</t>
  </si>
  <si>
    <t xml:space="preserve"> - โครงการที่ 1 กิจกรรมร่วมการแข่งขันทักษะทางด้านบัญชีและอื่นๆ ในระดับชาติ ประจำปีการศึกษา 2560 </t>
  </si>
  <si>
    <t xml:space="preserve"> - โครงการที่ 2 ก้าวสู่วิชาชีพบัญชี</t>
  </si>
  <si>
    <t>อ.สุวัจนา ธรรมโชติ</t>
  </si>
  <si>
    <t xml:space="preserve"> - โครงการที่ 3 พัฒนาความรู้ทางการบัญชี ประจำปีการศึกษา 2559</t>
  </si>
  <si>
    <t>อ.ศิริพร สว่างอารีย์รักษ์/อ.สายพิชญ์ สัจจวิเศษ</t>
  </si>
  <si>
    <t xml:space="preserve"> - โครงการที่ 4 แลกเปลี่ยนเรียนรู้หลักสูตรบัญชีประจำปี 2560</t>
  </si>
  <si>
    <t xml:space="preserve"> - หลักสูตรบริหารธุรกิจ</t>
  </si>
  <si>
    <t xml:space="preserve"> - โครงการที่ 5 Walailak Business Administration (WBA) Professional Learning</t>
  </si>
  <si>
    <t>หัวหน้าสาขาบริหารธุรกิจ</t>
  </si>
  <si>
    <t xml:space="preserve"> - โครงการที่ 6 Walailak Business Administration (WBA) Got Talent</t>
  </si>
  <si>
    <t xml:space="preserve"> - โครงการที่ 7 Walailak Business Administration (WBA) Tutoring younger</t>
  </si>
  <si>
    <t xml:space="preserve"> - โครงการที่ 8 Walailak Business Administration (WBA)  Developing a Strong Co-operative Education</t>
  </si>
  <si>
    <t xml:space="preserve"> - โครงการที่ 9 Walailak Business Administration (WBA) Academic &amp; Network Development</t>
  </si>
  <si>
    <t xml:space="preserve"> - หลักสูตรเศรษฐศาสตร์</t>
  </si>
  <si>
    <t xml:space="preserve"> - โครงการที่ 10 บัณฑิตพร้อมใช้งาน ( Ready to work )</t>
  </si>
  <si>
    <t>อ.ดร.พงษ์พันธ์ คำพรรณ์</t>
  </si>
  <si>
    <t xml:space="preserve"> - สาขาวิชาอุตสาหกรรมท่องเที่ยว</t>
  </si>
  <si>
    <t xml:space="preserve"> - โครงการที่ 11 เตรียมความพร้อมโครงการเรียนรู้โดยการใช้การทำงานเป็นฐาน (Work-Based Learning @ Koh Samui)</t>
  </si>
  <si>
    <t>หัวหน้าสาขาอุตสาหกรรมการท่องเที่ยวฯ</t>
  </si>
  <si>
    <t xml:space="preserve"> - โครงการที่ 12 แลกเปลี่ยนเรียนรู้อาจารย์เพื่อสร้างอัตลักษณ์บัณฑิต</t>
  </si>
  <si>
    <t xml:space="preserve"> - โครงการที่ 13 สหกิจศึกษาเชิงพื้นที่ (Area-based Cooperative Education) </t>
  </si>
  <si>
    <t xml:space="preserve"> - โครงการที่ 14 เสริมสร้างและพัฒนาศักยภาพนักศึกษาด้านการท่องเที่ยวและการบริการ</t>
  </si>
  <si>
    <t xml:space="preserve"> - ส่วนกลางสำนักวิชา</t>
  </si>
  <si>
    <t xml:space="preserve"> - โครงการที่ 15 ส่งเสริมศักยภาพคณาจารย์และบุคลากร สำนักวิชาการจัดการ</t>
  </si>
  <si>
    <t>อ.ดร.รุ่งรวี  จิตภักดี</t>
  </si>
  <si>
    <t xml:space="preserve"> - โครงการที่ 16 เสริมสร้างศักยภาพการเรียนการสอนเพื่อพัฒนาคุณภาพบัณฑิต</t>
  </si>
  <si>
    <t xml:space="preserve"> - โครงการที่ 17 จัดงานประชุมวิชาการด้านการจัดการระดับชาติ “วลัยลักษณ์ทางการจัดการ ครั้งที่ 6” และระดับนานาชาติ </t>
  </si>
  <si>
    <t xml:space="preserve"> พ.ค.60</t>
  </si>
  <si>
    <t>คณบดีสำนักวิชาการจัดการ</t>
  </si>
  <si>
    <t xml:space="preserve"> - โครงการที่ 18 สัมมนาวิชาการนักศึกษาสาขาวิชาบัญชี ประจำปี 2560</t>
  </si>
  <si>
    <t>อ.ดร.ปานแก้วตา ลัคนาวานิช</t>
  </si>
  <si>
    <t xml:space="preserve"> - โครงการที่ 19 Walailak Business Administration (WBA) Research for Society</t>
  </si>
  <si>
    <t xml:space="preserve"> - โครงการที่ 20 สนับสนุนเพื่อการวิจัยสาขาวิชาเศรษฐศาสตร์</t>
  </si>
  <si>
    <t>อ.ดร.โพโรจน์ นวลนุ่ม /อ.ดร.จินตนีย์ รู้ซื่อ</t>
  </si>
  <si>
    <t>หัวหน้าสาขาวิชาอัตสาหกรรมการท่องเที่ยวฯ</t>
  </si>
  <si>
    <t xml:space="preserve"> - โครงการที่ 21 ศึกษาวิจัยควบคู่กับการเรียนรู้โดยการใช้การทำงานเป็นฐาน (Work –based Learning, WBL) </t>
  </si>
  <si>
    <t xml:space="preserve">   ในพื้นที่เกาะสมุย</t>
  </si>
  <si>
    <t xml:space="preserve"> - โครงการการที่ 22 ส่งเสริมการพัฒนาผลงานวิชาการของสำนักวิชาการจัดการ</t>
  </si>
  <si>
    <t>อ.ผศ.ดร.ชูลีรัตน์  คงเรือง</t>
  </si>
  <si>
    <t>แผนงานหลัก แผนงานบริการวิชาการแก่สังคม</t>
  </si>
  <si>
    <t>แผนงานรอง  แผนงานบริการวิชาการแก่สังคม</t>
  </si>
  <si>
    <t>งาน/โครงการ โครงการบริการวิชาการแก่ชุมชน</t>
  </si>
  <si>
    <t>14 โครงการ</t>
  </si>
  <si>
    <t>กิจกรรมหลัก  บริการวิชาการแก่ชุมชน (ภายใต้กิจกรรมของโครงการศูนย์พัฒนาธุรกิจ การท่องเที่ยว และเศรษฐกิจภาคใต้)</t>
  </si>
  <si>
    <t>งาน/โครงการ งานสนับสนุนการบูรณาการพันธกิจสัมพันธ์กับชุมชน</t>
  </si>
  <si>
    <t>กิจกรรมหลัก  สนับสนุนการบูรณาการพันธกิจสัมพันธ์กับชุมชน</t>
  </si>
  <si>
    <t xml:space="preserve"> - โครงการที่ 23 แลกเปลี่ยนเรียนรู้กับผู้ประกอบการด้านบัญชี</t>
  </si>
  <si>
    <t xml:space="preserve"> - โครงการที่ 24 Walailak Business Administration (WBA) Alliance with Society</t>
  </si>
  <si>
    <t>หัวหน้าสาขาวิชาบริหารธุรกิจ</t>
  </si>
  <si>
    <t xml:space="preserve"> - โครงการที่ 25 เศรษฐศาสตร์-ชุมชน คนเดียวกัน</t>
  </si>
  <si>
    <t>สาขาเศรษฐศาสตร์</t>
  </si>
  <si>
    <t xml:space="preserve"> - โครงการที่ 26 พันธกิจสัมพันธ์กับชุมชน สาขาวิชาอุตสาหกรรมการท่องเที่ยวและการบริการ โดยใช้โครงการการเรียนรู้</t>
  </si>
  <si>
    <t xml:space="preserve">   โดยการทำงานเป็นฐาน</t>
  </si>
  <si>
    <t xml:space="preserve"> - โครงการที่ 27 พัฒนาพันธกิจสัมพันธ์กับชุมชน (Social Engagement) สำนักวิชาการจัดการ</t>
  </si>
  <si>
    <t xml:space="preserve"> - โครงการศูนย์ WMS พันธกิจสัมพันธ์เพื่อสังคม</t>
  </si>
  <si>
    <t>โครงการศูนย์ WMS พันธกิจสัมพันธ์เพื่อสังคม</t>
  </si>
  <si>
    <t xml:space="preserve"> - โครงการที่ 28 บูรณาการพันธกิจสัมพันธ์กับชุมชน</t>
  </si>
  <si>
    <t>กิจกรรมหลัก  โครงการพัฒนาคุณภาพบัณฑิตผ่านกระบวนการเรียนรู้ควบคู่การทำงาน (Work-Intergrated  Learning)</t>
  </si>
  <si>
    <t xml:space="preserve">                  และการเรียนรู้การใช้ชีวิตต่างประเทศ In-Country)</t>
  </si>
  <si>
    <t>กิจกรรมหลัก  โครงการยกระดับการศึกษาพื้นฐานสู่อาเซียนภายใต้พันธกิจสัมพันธ์เพื่อสังคม</t>
  </si>
  <si>
    <t>แผนงานรอง   แผนงานบูรณาการสร้างรายได้จากการท่องเที่ยวและบริการ</t>
  </si>
  <si>
    <t>งาน/โครงการ  โครงการพัฒนาศักยภาพบุคลากรด้านการท่องเที่ยว</t>
  </si>
  <si>
    <t>กิจกรรมหลัก  โครงการส่งเสริมศักยภาพการท่องเที่ยวชุมชนภาคใต้ตอนบน</t>
  </si>
  <si>
    <t>120 คน</t>
  </si>
  <si>
    <t xml:space="preserve"> - โครงการสำรวจ ประเมินศักยภาพ จัดทำเส้นทางท่องเที่ยวเชิงวัฒนธรรมจังหวัดกนครศรีธรรมราช</t>
  </si>
  <si>
    <t xml:space="preserve"> - โครงการพัฒนาฐานข้อมูลท่องเที่ยวเชิงวัฒนธรรมจังหวัดนครศรีธรรมราช</t>
  </si>
  <si>
    <t xml:space="preserve"> - โครงการ ปฐมนิเทศนักศึกษาและไหว้ครู สำนักวิชาการจัดการ</t>
  </si>
  <si>
    <t>ของบส่วนกิจฯ (สำนักวิชา)</t>
  </si>
  <si>
    <t xml:space="preserve"> - โครงการ การแข่งขันประกวดมารยาทไทย ของบริษัท ธนชาติ จำกัด</t>
  </si>
  <si>
    <t>ของบส่วนกิจฯ (สาขาวิชาเศรษฐศาสตร์/บัฐชี</t>
  </si>
  <si>
    <t xml:space="preserve"> - โครงการค่ายเศรษฐศาสตร์จิตอาสา</t>
  </si>
  <si>
    <t xml:space="preserve">ของบส่วนกิจฯ (เศรษฐศาสตร์) </t>
  </si>
  <si>
    <t>แบบรายงานผลการดำเนินงานตามรายละเอียดกิจกรรม</t>
  </si>
  <si>
    <t>สรุปผลการดำเนินงาน</t>
  </si>
  <si>
    <t>ปัญหาอุปสรรค/ข้อเสนอแนะ</t>
  </si>
  <si>
    <t xml:space="preserve">ภารกิจยุทธศาสตร์ </t>
  </si>
  <si>
    <t>ยุทธศาสตร์ที่ 1 การพัฒนาความเป็นเลิศทางการวิจัย บริการวิชาการ และการทำนุบำรุงศิลปะและวัฒนธรรม เพื่อตอบสนองต่อการพัฒนาประเทศ</t>
  </si>
  <si>
    <t>ยุทธศาสตร์ที่ 3 การสร้างและพัฒนาคุณภาพบัณฑิตเพื่อตอบสนองต่อยุทธศาสตร์ชาติ</t>
  </si>
  <si>
    <t>ยุทธศาสตร์ที่ 2 การพัฒนาองค์กรและบริหารทุนมนุษย์มุ่งสู่องค์กรสมรรถนะสูง</t>
  </si>
  <si>
    <t>แผนงานรอง  แผนงานสนับสนุนการพัฒนามหาวิทยาลัย</t>
  </si>
  <si>
    <t>งาน/โครงการ การเสริมสร้างความเข้มแข็งของมหาวิทยาลัยสร้างเสริมสุขภาพสู่การมีสุขภาพดีของสังคม</t>
  </si>
  <si>
    <t>ยุทธศาสตร์ที่ 4 การปฏิรูปการเรียนการสอนโดยใช้รูปแบบและวิทยาการสมัยใหม่เพื่อมุ่งสู่ความเป็นสากล</t>
  </si>
  <si>
    <t xml:space="preserve"> - โครงการที่ 14 โครงการพัฒนาการเรียนรู้เชิงรุก (Active Learning) เพื่อปฏิรูปการศึกษา</t>
  </si>
  <si>
    <t xml:space="preserve"> - ศิลปศาสตร์เพื่อชุมชน</t>
  </si>
  <si>
    <t xml:space="preserve"> - โครงการพัฒนาการเรียนรู้เชิงรุก (Active Learning) เพื่อปฏิรูปการศึกษา</t>
  </si>
  <si>
    <t>ระบุเป้าหมายตัวชี้วัดตามที่ได้แจ้งไว้ในโครงการ</t>
  </si>
  <si>
    <t>ยุทธศาสตร์ที่ 6 การสร้างความร่วมมือกับหน่วยงานภายนอกเพื่อการพัฒนามหาวิทยาลัย</t>
  </si>
  <si>
    <t>งาน/โครงการ  การพัฒนาศักยภาพทางวิชาการระดับนานาชาติและแหล่งข้อมูลองค์ความรู้ด้านประชาคมอาเซียน</t>
  </si>
  <si>
    <t xml:space="preserve"> -  โครงการที่ 15 โครงการสัมมนาวิชาการระดับชาติ เรื่องเครือข่ายประวัติศาสตร์ มานุษยวิทยา และสังคมวิทยาภาคใต้ </t>
  </si>
  <si>
    <t xml:space="preserve"> -  โครงการที่ 16 โครงการศูนย์ศึกษาภาษา วัฒนธรรมและสังคมอาเซียน</t>
  </si>
  <si>
    <t xml:space="preserve"> - โครงการสัมมนาวิชาการระดับชาติ เรื่องเครือข่ายประวัติศาสตร์ </t>
  </si>
  <si>
    <t xml:space="preserve">มานุษยวิทยา และสังคมวิทยาภาคใต้ </t>
  </si>
  <si>
    <t xml:space="preserve"> - โครงการศูนย์ศึกษาภาษา วัฒนธรรมและสังคมอาเซียน</t>
  </si>
  <si>
    <t xml:space="preserve"> -  โครงการที่ 13 โครงการประชุมสัมมนาวิชาการระดับนานาชาติ เรื่อง ASEAN Local Governance</t>
  </si>
  <si>
    <t xml:space="preserve"> - โครงการประชุมสัมมนาวิชาการระดับนานาชาติ เรื่อง ASEAN</t>
  </si>
  <si>
    <t xml:space="preserve"> Local Governance</t>
  </si>
  <si>
    <t>16 โครงการ</t>
  </si>
  <si>
    <t>6 โครงการ</t>
  </si>
  <si>
    <t>7 โครงการ</t>
  </si>
  <si>
    <t xml:space="preserve">                หน่วยงาน/ศึกษาดูงานนอกสถานที่</t>
  </si>
  <si>
    <t xml:space="preserve"> - สนับสนุนการจัดการเรียนการสอน</t>
  </si>
  <si>
    <t>5/ (5)</t>
  </si>
  <si>
    <t>4/ (3)</t>
  </si>
  <si>
    <t>2/ (3)</t>
  </si>
  <si>
    <t>3/ (3)</t>
  </si>
  <si>
    <t>2/ (2)</t>
  </si>
  <si>
    <t>125/ (155)</t>
  </si>
  <si>
    <t>100/ (190)</t>
  </si>
  <si>
    <t>100/ (176)</t>
  </si>
  <si>
    <t>180/ (201)</t>
  </si>
  <si>
    <t>120/ (N/A)</t>
  </si>
  <si>
    <t>120/ (184)</t>
  </si>
  <si>
    <t xml:space="preserve"> - จัดอบรมหลักสูตรระยะสั้น</t>
  </si>
  <si>
    <t xml:space="preserve"> - จำนวนหลักสูตรที่จัดอบรม</t>
  </si>
  <si>
    <t>10/ (10)</t>
  </si>
  <si>
    <t>12/ (17)</t>
  </si>
  <si>
    <t>10/ (20)</t>
  </si>
  <si>
    <t>15/ (28)</t>
  </si>
  <si>
    <t>14/ (N/A)</t>
  </si>
  <si>
    <t>16/ (N/A)</t>
  </si>
  <si>
    <t>18/ (2)</t>
  </si>
  <si>
    <t xml:space="preserve"> -  จำนวนผู้เข้าอบรม</t>
  </si>
  <si>
    <t>200/ (296)</t>
  </si>
  <si>
    <t>300/ (378)</t>
  </si>
  <si>
    <t>150/ (456)</t>
  </si>
  <si>
    <t>400/ (652)</t>
  </si>
  <si>
    <t>300/ (N/A)</t>
  </si>
  <si>
    <t>350/ (N/A)</t>
  </si>
  <si>
    <t>360/ (76)</t>
  </si>
  <si>
    <t xml:space="preserve"> - บริหารทรัพยากรให้เกิดประโยชน์สูงสุด</t>
  </si>
  <si>
    <t xml:space="preserve"> - มีหน่วยงานภายใน/ภายนอกเข้ามาใช้บริการ</t>
  </si>
  <si>
    <t>48/ (74)</t>
  </si>
  <si>
    <t>48/ (78)</t>
  </si>
  <si>
    <t>48/ (53)</t>
  </si>
  <si>
    <t>48/ (44)</t>
  </si>
  <si>
    <t>50/ (45)</t>
  </si>
  <si>
    <t>50/ (N/A)</t>
  </si>
  <si>
    <t>60/ (85)</t>
  </si>
  <si>
    <t xml:space="preserve">   สถานที่</t>
  </si>
  <si>
    <t xml:space="preserve"> - จำนวนผู้ใช้บริการ</t>
  </si>
  <si>
    <t>240/ (452)</t>
  </si>
  <si>
    <t>240/ (2,091)</t>
  </si>
  <si>
    <t>240/ (1,400)</t>
  </si>
  <si>
    <t>1,500/ (883)</t>
  </si>
  <si>
    <t>1,500/ (N/A)</t>
  </si>
  <si>
    <t>1,000/ (N/A)</t>
  </si>
  <si>
    <t>75/ (75)</t>
  </si>
  <si>
    <t>75/ (77)</t>
  </si>
  <si>
    <t>85/ (85.27)</t>
  </si>
  <si>
    <t xml:space="preserve"> - ร้อยละของการบรรลุเป้าหมายตามตัวบ่งชี้</t>
  </si>
  <si>
    <t>75/ (100)</t>
  </si>
  <si>
    <t xml:space="preserve">   ของการปฏิบัติงานที่กำหนด            </t>
  </si>
  <si>
    <t xml:space="preserve"> - ร้อยละความสำเร็จตามเป้าหมายผลผลิตของ</t>
  </si>
  <si>
    <r>
      <t xml:space="preserve">   หน่วยงาน                         </t>
    </r>
    <r>
      <rPr>
        <b/>
        <i/>
        <sz val="13"/>
        <rFont val="TH SarabunPSK"/>
        <family val="2"/>
      </rPr>
      <t>ตัวบ่งชี้ 1.3</t>
    </r>
  </si>
  <si>
    <t xml:space="preserve"> - ร้อยละของงานที่เสร็จในเวลาที่กำหนด</t>
  </si>
  <si>
    <t xml:space="preserve"> - ร้อยละของการใช้จ่ายงบประมาณที่เป็นไป</t>
  </si>
  <si>
    <t xml:space="preserve">(72.18) </t>
  </si>
  <si>
    <t xml:space="preserve">(87.77) </t>
  </si>
  <si>
    <t>&gt;80/ (87.43)</t>
  </si>
  <si>
    <t>&gt;80/ (98.67)</t>
  </si>
  <si>
    <t>&gt;80/ (78.27)</t>
  </si>
  <si>
    <t>&gt;80/ (85.03)</t>
  </si>
  <si>
    <t>&gt;80/ (88.16)</t>
  </si>
  <si>
    <t>&gt;80/ (86.37)</t>
  </si>
  <si>
    <t xml:space="preserve">   ตามแผนการใช้จ่ายเงิน</t>
  </si>
  <si>
    <t xml:space="preserve">(0.02) </t>
  </si>
  <si>
    <t xml:space="preserve">(0.63) </t>
  </si>
  <si>
    <t>5/ (0)</t>
  </si>
  <si>
    <t>5/ (4.89)</t>
  </si>
  <si>
    <t>5/ (0.43)</t>
  </si>
  <si>
    <t>5/ (1.41)</t>
  </si>
  <si>
    <t>5/ (0.00)</t>
  </si>
  <si>
    <t>5/ (+2.00)</t>
  </si>
  <si>
    <t xml:space="preserve"> - รายได้จากการให้บริการ</t>
  </si>
  <si>
    <t>(325,200)</t>
  </si>
  <si>
    <t>(151,580)</t>
  </si>
  <si>
    <t xml:space="preserve">300,000/ </t>
  </si>
  <si>
    <t>300,000/ (N/A)</t>
  </si>
  <si>
    <t>500,000/</t>
  </si>
  <si>
    <t>550,000/</t>
  </si>
  <si>
    <t>600,000/</t>
  </si>
  <si>
    <t xml:space="preserve"> (411,515)</t>
  </si>
  <si>
    <t>ศูนย์วิทยบริการ จ.สุราษฎร์ธานี</t>
  </si>
  <si>
    <t>งาน/โครงการ  งานบริหารจัดการกลาง</t>
  </si>
  <si>
    <t>ผู้บริหารและพนักงานทุกคน</t>
  </si>
  <si>
    <t xml:space="preserve"> - ค่าตอบแทนทำงานล่วงเวลา (เฉพาะวันเสาร์-อาทิตย์)</t>
  </si>
  <si>
    <t>กิจกรรมหลัก  บริหารสำนักงานและสนับสนุนวิชาการ</t>
  </si>
  <si>
    <t xml:space="preserve"> - ประชาสัมพันธ์การให้บริการของศูนย์วิทยบริการ จ.สุราษฎร์ธานี</t>
  </si>
  <si>
    <t xml:space="preserve"> - ดำเนินงานอื่นๆ </t>
  </si>
  <si>
    <t xml:space="preserve"> - สนับสนุนการจัดการศึกษาระดับบัณฑิตศึกษา</t>
  </si>
  <si>
    <t>2 หลักสูตร/ 100 คน</t>
  </si>
  <si>
    <t xml:space="preserve"> - บริการวิชาการ (สนับสนุนและจัดอบรมหลักสูตรระยะสั้น)</t>
  </si>
  <si>
    <t>5 หลักสูตร/</t>
  </si>
  <si>
    <t>100 คน</t>
  </si>
  <si>
    <t xml:space="preserve"> - ให้บริการสถานที่กับหน่วยงานภายใน/ภายนอก</t>
  </si>
  <si>
    <t>30 ครั้ง/</t>
  </si>
  <si>
    <t>1,000 คน</t>
  </si>
  <si>
    <t xml:space="preserve"> - ค่าน้ำประปา</t>
  </si>
  <si>
    <t>กิจกรรมหลัก  จ่ายค่าจ้างเหมาบริการและอำนวยความสะดวก</t>
  </si>
  <si>
    <t xml:space="preserve"> - จ่ายค่าจ้างเหมาบริการรักษาความสะอาดและกำจัดขยะ</t>
  </si>
  <si>
    <t xml:space="preserve"> - จ่ายค่าเช่าอาคารสำนักงาน </t>
  </si>
  <si>
    <t xml:space="preserve"> - จ่ายค่าเช่าบริการเครื่องถ่ายเอกสาร  </t>
  </si>
  <si>
    <t>แผนงานรอง   แผนงานพัฒนาองค์กรและบุคลากร</t>
  </si>
  <si>
    <t>งาน/โครงการ  งานพัฒนาบุคลากร</t>
  </si>
  <si>
    <t>กิจกรรมหลัก    การเดินทางไปปฏิบัติงานนอกพื้นที่</t>
  </si>
  <si>
    <t>กิจกรรมหลัก  พัฒนาศักยภาพในการทำงานแก่บุคลากรโดยหน่วยงานภายนอก</t>
  </si>
  <si>
    <t xml:space="preserve">               /สัมมนาหน่วยงาน/ศึกษาดูงานนอกสถานที่</t>
  </si>
  <si>
    <t>แผนงานหลัก  แผนงานพัฒนาตามยุทธศาสตร์มหาวิทยาลัยวลัยลักษณ์</t>
  </si>
  <si>
    <t>แผนงานรอง  แผนงานพัฒนาตามยุทธศาสตร์</t>
  </si>
  <si>
    <t>โครงการ  พัฒนาตามยุทธศาสตร์ของมหาวิทยาลัย</t>
  </si>
  <si>
    <t xml:space="preserve"> - พันธกิจยุทธศาสตร์ที่ 3 พัฒนาอุทยานการศึกษาเพื่อการเรียนรู้ทั้งในระบบ</t>
  </si>
  <si>
    <t xml:space="preserve">   นอกระบบ ตามอัธยาศัยและตลอดชีวิต</t>
  </si>
  <si>
    <t xml:space="preserve"> - ยุทธศาสตร์ที่ 6 สร้างมูลค่าเพิ่มจากทรัพยากรของมหาวิทยาลัยสู่การ</t>
  </si>
  <si>
    <t xml:space="preserve">   พัฒนาเป็นแหล่งเรียนรู้ของสังคม</t>
  </si>
  <si>
    <t>30 ก.ย.55</t>
  </si>
  <si>
    <t>2 หลักสูตร/ 120 คน</t>
  </si>
  <si>
    <t>14 หลักสูตร/</t>
  </si>
  <si>
    <t>300 คน</t>
  </si>
  <si>
    <t>40 ครั้ง/</t>
  </si>
  <si>
    <r>
      <t>หมายเหตุ</t>
    </r>
    <r>
      <rPr>
        <sz val="12"/>
        <color indexed="10"/>
        <rFont val="TH SarabunPSK"/>
        <family val="2"/>
      </rPr>
      <t xml:space="preserve"> *เป็นกิจกรรมภายใต้ภารกิจพื้นฐานที่ตอบสนองภารกิจยุทธศาสตร์ของมหาวิทยาลัย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</si>
</sst>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mmmmm\-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#,##0.0"/>
    <numFmt numFmtId="202" formatCode="00000"/>
    <numFmt numFmtId="203" formatCode="#,##0;\(#,##0\)"/>
    <numFmt numFmtId="204" formatCode="_-* #,##0_-;\(\ #,##0_-\);_-* &quot;-&quot;??_-;_-@_-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0;[Red]0"/>
    <numFmt numFmtId="211" formatCode="#,##0.00_ ;\-#,##0.00\ "/>
    <numFmt numFmtId="212" formatCode="#,##0.0_ ;\-#,##0.0\ "/>
    <numFmt numFmtId="213" formatCode="#,##0_ ;\-#,##0\ "/>
    <numFmt numFmtId="214" formatCode="0.00_ ;[Red]\-0.00\ "/>
    <numFmt numFmtId="215" formatCode="0.0_ ;[Red]\-0.0\ "/>
    <numFmt numFmtId="216" formatCode="0_ ;[Red]\-0\ "/>
    <numFmt numFmtId="217" formatCode="[$-41E]d\ mmmm\ yyyy"/>
    <numFmt numFmtId="218" formatCode="[$-107041E]d\ mmmm\ yyyy;@"/>
    <numFmt numFmtId="219" formatCode="[$-101041E]d\ mmm\ yy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_);_(* \(#,##0\);_(* &quot;-&quot;??_);_(@_)"/>
  </numFmts>
  <fonts count="11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b/>
      <i/>
      <sz val="13"/>
      <name val="TH SarabunPSK"/>
      <family val="2"/>
    </font>
    <font>
      <b/>
      <sz val="12"/>
      <name val="TH SarabunPSK"/>
      <family val="2"/>
    </font>
    <font>
      <i/>
      <sz val="12"/>
      <name val="TH SarabunPSK"/>
      <family val="2"/>
    </font>
    <font>
      <sz val="11"/>
      <name val="TH SarabunPSK"/>
      <family val="2"/>
    </font>
    <font>
      <sz val="12"/>
      <color indexed="10"/>
      <name val="TH SarabunPSK"/>
      <family val="2"/>
    </font>
    <font>
      <b/>
      <i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u val="single"/>
      <sz val="12"/>
      <name val="TH SarabunPSK"/>
      <family val="2"/>
    </font>
    <font>
      <sz val="12"/>
      <color indexed="8"/>
      <name val="TH SarabunPSK"/>
      <family val="2"/>
    </font>
    <font>
      <u val="single"/>
      <sz val="12"/>
      <name val="TH SarabunPSK"/>
      <family val="2"/>
    </font>
    <font>
      <sz val="16"/>
      <name val="TH SarabunPSK"/>
      <family val="2"/>
    </font>
    <font>
      <sz val="14"/>
      <name val="Angsana New"/>
      <family val="1"/>
    </font>
    <font>
      <i/>
      <sz val="11"/>
      <name val="TH SarabunPSK"/>
      <family val="2"/>
    </font>
    <font>
      <sz val="12"/>
      <name val="Symbol"/>
      <family val="1"/>
    </font>
    <font>
      <b/>
      <i/>
      <sz val="12"/>
      <color indexed="10"/>
      <name val="TH SarabunPSK"/>
      <family val="2"/>
    </font>
    <font>
      <sz val="12"/>
      <color indexed="10"/>
      <name val="Symbol"/>
      <family val="1"/>
    </font>
    <font>
      <sz val="12"/>
      <name val="Agency FB"/>
      <family val="2"/>
    </font>
    <font>
      <sz val="16"/>
      <name val="Agency FB"/>
      <family val="2"/>
    </font>
    <font>
      <sz val="14"/>
      <name val="Agency FB"/>
      <family val="2"/>
    </font>
    <font>
      <b/>
      <i/>
      <u val="single"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4"/>
      <color indexed="10"/>
      <name val="TH SarabunPSK"/>
      <family val="2"/>
    </font>
    <font>
      <sz val="9"/>
      <name val="TH SarabunPSK"/>
      <family val="2"/>
    </font>
    <font>
      <i/>
      <u val="single"/>
      <sz val="12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2"/>
      <color indexed="10"/>
      <name val="TH SarabunPSK"/>
      <family val="2"/>
    </font>
    <font>
      <i/>
      <sz val="14"/>
      <color indexed="10"/>
      <name val="TH SarabunPSK"/>
      <family val="2"/>
    </font>
    <font>
      <i/>
      <sz val="16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u val="single"/>
      <sz val="12"/>
      <color indexed="10"/>
      <name val="TH SarabunPSK"/>
      <family val="2"/>
    </font>
    <font>
      <sz val="11"/>
      <color indexed="10"/>
      <name val="TH SarabunPSK"/>
      <family val="2"/>
    </font>
    <font>
      <sz val="12"/>
      <color indexed="17"/>
      <name val="TH SarabunPSK"/>
      <family val="2"/>
    </font>
    <font>
      <i/>
      <sz val="12"/>
      <color indexed="8"/>
      <name val="TH SarabunPSK"/>
      <family val="2"/>
    </font>
    <font>
      <b/>
      <i/>
      <sz val="12"/>
      <color indexed="8"/>
      <name val="TH SarabunPSK"/>
      <family val="2"/>
    </font>
    <font>
      <sz val="14"/>
      <color indexed="10"/>
      <name val="Angsana New"/>
      <family val="1"/>
    </font>
    <font>
      <sz val="11"/>
      <color indexed="8"/>
      <name val="TH SarabunPSK"/>
      <family val="2"/>
    </font>
    <font>
      <sz val="12"/>
      <color indexed="10"/>
      <name val="Wingdings"/>
      <family val="0"/>
    </font>
    <font>
      <sz val="9"/>
      <color indexed="10"/>
      <name val="TH SarabunPSK"/>
      <family val="2"/>
    </font>
    <font>
      <sz val="14"/>
      <color indexed="8"/>
      <name val="TH SarabunPSK"/>
      <family val="2"/>
    </font>
    <font>
      <b/>
      <sz val="1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i/>
      <sz val="12"/>
      <color rgb="FFFF0000"/>
      <name val="TH SarabunPSK"/>
      <family val="2"/>
    </font>
    <font>
      <i/>
      <sz val="14"/>
      <color rgb="FFFF0000"/>
      <name val="TH SarabunPSK"/>
      <family val="2"/>
    </font>
    <font>
      <i/>
      <sz val="16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u val="single"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2"/>
      <color rgb="FF00B050"/>
      <name val="TH SarabunPSK"/>
      <family val="2"/>
    </font>
    <font>
      <b/>
      <sz val="12"/>
      <color theme="1" tint="0.04998999834060669"/>
      <name val="TH SarabunPSK"/>
      <family val="2"/>
    </font>
    <font>
      <b/>
      <sz val="14"/>
      <color rgb="FFFF0000"/>
      <name val="TH SarabunPSK"/>
      <family val="2"/>
    </font>
    <font>
      <i/>
      <sz val="12"/>
      <color theme="1"/>
      <name val="TH SarabunPSK"/>
      <family val="2"/>
    </font>
    <font>
      <b/>
      <i/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FF0000"/>
      <name val="Angsana New"/>
      <family val="1"/>
    </font>
    <font>
      <b/>
      <i/>
      <sz val="12"/>
      <color rgb="FFFF0000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Wingdings"/>
      <family val="0"/>
    </font>
    <font>
      <sz val="9"/>
      <color rgb="FFFF0000"/>
      <name val="TH SarabunPSK"/>
      <family val="2"/>
    </font>
    <font>
      <sz val="14"/>
      <color theme="1"/>
      <name val="TH SarabunPSK"/>
      <family val="2"/>
    </font>
    <font>
      <b/>
      <sz val="10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2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187" fontId="12" fillId="0" borderId="0" xfId="42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87" fontId="6" fillId="0" borderId="0" xfId="42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7" fontId="6" fillId="0" borderId="14" xfId="42" applyNumberFormat="1" applyFont="1" applyFill="1" applyBorder="1" applyAlignment="1">
      <alignment/>
    </xf>
    <xf numFmtId="187" fontId="6" fillId="0" borderId="14" xfId="42" applyNumberFormat="1" applyFont="1" applyFill="1" applyBorder="1" applyAlignment="1">
      <alignment horizontal="left"/>
    </xf>
    <xf numFmtId="3" fontId="6" fillId="0" borderId="13" xfId="0" applyNumberFormat="1" applyFont="1" applyBorder="1" applyAlignment="1">
      <alignment horizontal="center" vertical="top" wrapText="1"/>
    </xf>
    <xf numFmtId="3" fontId="14" fillId="0" borderId="13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 quotePrefix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87" fontId="15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17" fillId="0" borderId="13" xfId="0" applyFont="1" applyBorder="1" applyAlignment="1" quotePrefix="1">
      <alignment horizontal="center" vertical="top" wrapText="1"/>
    </xf>
    <xf numFmtId="20" fontId="6" fillId="0" borderId="13" xfId="0" applyNumberFormat="1" applyFont="1" applyBorder="1" applyAlignment="1" quotePrefix="1">
      <alignment horizontal="center" vertical="top" wrapText="1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6" fillId="0" borderId="13" xfId="0" applyNumberFormat="1" applyFont="1" applyBorder="1" applyAlignment="1" quotePrefix="1">
      <alignment horizontal="center" vertical="top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12" fillId="33" borderId="19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8" fillId="34" borderId="24" xfId="0" applyFont="1" applyFill="1" applyBorder="1" applyAlignment="1" quotePrefix="1">
      <alignment horizontal="center"/>
    </xf>
    <xf numFmtId="3" fontId="12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24" xfId="0" applyFont="1" applyBorder="1" applyAlignment="1" quotePrefix="1">
      <alignment horizont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 quotePrefix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3" xfId="0" applyFont="1" applyBorder="1" applyAlignment="1" quotePrefix="1">
      <alignment horizontal="center"/>
    </xf>
    <xf numFmtId="3" fontId="12" fillId="0" borderId="36" xfId="0" applyNumberFormat="1" applyFont="1" applyFill="1" applyBorder="1" applyAlignment="1">
      <alignment/>
    </xf>
    <xf numFmtId="0" fontId="12" fillId="0" borderId="12" xfId="0" applyFont="1" applyBorder="1" applyAlignment="1" quotePrefix="1">
      <alignment/>
    </xf>
    <xf numFmtId="17" fontId="12" fillId="0" borderId="12" xfId="0" applyNumberFormat="1" applyFont="1" applyBorder="1" applyAlignment="1" quotePrefix="1">
      <alignment horizontal="center"/>
    </xf>
    <xf numFmtId="0" fontId="12" fillId="0" borderId="13" xfId="0" applyFont="1" applyBorder="1" applyAlignment="1" quotePrefix="1">
      <alignment horizontal="right"/>
    </xf>
    <xf numFmtId="3" fontId="12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17" fontId="12" fillId="0" borderId="12" xfId="0" applyNumberFormat="1" applyFont="1" applyFill="1" applyBorder="1" applyAlignment="1" quotePrefix="1">
      <alignment horizontal="center"/>
    </xf>
    <xf numFmtId="3" fontId="12" fillId="0" borderId="13" xfId="0" applyNumberFormat="1" applyFont="1" applyFill="1" applyBorder="1" applyAlignment="1">
      <alignment/>
    </xf>
    <xf numFmtId="17" fontId="6" fillId="0" borderId="12" xfId="0" applyNumberFormat="1" applyFont="1" applyFill="1" applyBorder="1" applyAlignment="1" quotePrefix="1">
      <alignment horizontal="center"/>
    </xf>
    <xf numFmtId="3" fontId="6" fillId="0" borderId="13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12" fillId="0" borderId="13" xfId="0" applyFont="1" applyBorder="1" applyAlignment="1" quotePrefix="1">
      <alignment/>
    </xf>
    <xf numFmtId="3" fontId="12" fillId="0" borderId="11" xfId="0" applyNumberFormat="1" applyFont="1" applyBorder="1" applyAlignment="1">
      <alignment/>
    </xf>
    <xf numFmtId="0" fontId="6" fillId="0" borderId="11" xfId="0" applyFont="1" applyFill="1" applyBorder="1" applyAlignment="1" quotePrefix="1">
      <alignment horizontal="center"/>
    </xf>
    <xf numFmtId="3" fontId="12" fillId="0" borderId="11" xfId="0" applyNumberFormat="1" applyFont="1" applyFill="1" applyBorder="1" applyAlignment="1">
      <alignment/>
    </xf>
    <xf numFmtId="17" fontId="6" fillId="0" borderId="13" xfId="0" applyNumberFormat="1" applyFont="1" applyFill="1" applyBorder="1" applyAlignment="1">
      <alignment/>
    </xf>
    <xf numFmtId="17" fontId="6" fillId="0" borderId="13" xfId="0" applyNumberFormat="1" applyFont="1" applyFill="1" applyBorder="1" applyAlignment="1" quotePrefix="1">
      <alignment horizontal="center"/>
    </xf>
    <xf numFmtId="17" fontId="6" fillId="0" borderId="12" xfId="0" applyNumberFormat="1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right"/>
    </xf>
    <xf numFmtId="17" fontId="6" fillId="0" borderId="12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2" fillId="0" borderId="16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 quotePrefix="1">
      <alignment horizontal="center"/>
    </xf>
    <xf numFmtId="0" fontId="18" fillId="0" borderId="13" xfId="0" applyFont="1" applyBorder="1" applyAlignment="1" quotePrefix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2" fillId="0" borderId="27" xfId="0" applyFont="1" applyBorder="1" applyAlignment="1">
      <alignment/>
    </xf>
    <xf numFmtId="3" fontId="6" fillId="0" borderId="13" xfId="0" applyNumberFormat="1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87" fontId="14" fillId="0" borderId="0" xfId="42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4" fillId="0" borderId="13" xfId="0" applyFont="1" applyBorder="1" applyAlignment="1" quotePrefix="1">
      <alignment horizontal="center" vertical="top" wrapText="1"/>
    </xf>
    <xf numFmtId="4" fontId="14" fillId="0" borderId="13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 quotePrefix="1">
      <alignment horizontal="center"/>
    </xf>
    <xf numFmtId="0" fontId="13" fillId="0" borderId="35" xfId="0" applyFont="1" applyBorder="1" applyAlignment="1">
      <alignment/>
    </xf>
    <xf numFmtId="0" fontId="6" fillId="0" borderId="36" xfId="0" applyFont="1" applyBorder="1" applyAlignment="1" quotePrefix="1">
      <alignment horizontal="center"/>
    </xf>
    <xf numFmtId="4" fontId="6" fillId="0" borderId="36" xfId="0" applyNumberFormat="1" applyFont="1" applyBorder="1" applyAlignment="1">
      <alignment horizontal="center" vertical="top" wrapText="1"/>
    </xf>
    <xf numFmtId="17" fontId="6" fillId="0" borderId="13" xfId="0" applyNumberFormat="1" applyFont="1" applyFill="1" applyBorder="1" applyAlignment="1">
      <alignment horizontal="center" vertical="center"/>
    </xf>
    <xf numFmtId="17" fontId="6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quotePrefix="1">
      <alignment horizontal="center"/>
    </xf>
    <xf numFmtId="3" fontId="6" fillId="0" borderId="10" xfId="0" applyNumberFormat="1" applyFont="1" applyBorder="1" applyAlignment="1">
      <alignment/>
    </xf>
    <xf numFmtId="0" fontId="17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6" fillId="0" borderId="12" xfId="0" applyFont="1" applyFill="1" applyBorder="1" applyAlignment="1">
      <alignment vertical="top"/>
    </xf>
    <xf numFmtId="0" fontId="14" fillId="0" borderId="34" xfId="0" applyFont="1" applyBorder="1" applyAlignment="1" quotePrefix="1">
      <alignment horizontal="center"/>
    </xf>
    <xf numFmtId="187" fontId="6" fillId="0" borderId="29" xfId="42" applyNumberFormat="1" applyFont="1" applyFill="1" applyBorder="1" applyAlignment="1">
      <alignment horizontal="left"/>
    </xf>
    <xf numFmtId="0" fontId="6" fillId="0" borderId="30" xfId="0" applyFont="1" applyBorder="1" applyAlignment="1" quotePrefix="1">
      <alignment horizontal="center" vertical="top" wrapText="1"/>
    </xf>
    <xf numFmtId="0" fontId="5" fillId="0" borderId="14" xfId="0" applyFont="1" applyBorder="1" applyAlignment="1">
      <alignment/>
    </xf>
    <xf numFmtId="17" fontId="6" fillId="0" borderId="26" xfId="0" applyNumberFormat="1" applyFont="1" applyBorder="1" applyAlignment="1" quotePrefix="1">
      <alignment horizontal="center"/>
    </xf>
    <xf numFmtId="0" fontId="6" fillId="0" borderId="36" xfId="0" applyFont="1" applyBorder="1" applyAlignment="1" quotePrefix="1">
      <alignment horizontal="right"/>
    </xf>
    <xf numFmtId="219" fontId="6" fillId="0" borderId="26" xfId="0" applyNumberFormat="1" applyFont="1" applyBorder="1" applyAlignment="1">
      <alignment horizontal="center"/>
    </xf>
    <xf numFmtId="219" fontId="6" fillId="0" borderId="13" xfId="0" applyNumberFormat="1" applyFont="1" applyBorder="1" applyAlignment="1">
      <alignment horizontal="center"/>
    </xf>
    <xf numFmtId="219" fontId="6" fillId="0" borderId="36" xfId="0" applyNumberFormat="1" applyFont="1" applyBorder="1" applyAlignment="1">
      <alignment horizontal="center"/>
    </xf>
    <xf numFmtId="0" fontId="6" fillId="0" borderId="37" xfId="0" applyFont="1" applyFill="1" applyBorder="1" applyAlignment="1">
      <alignment/>
    </xf>
    <xf numFmtId="219" fontId="6" fillId="0" borderId="26" xfId="0" applyNumberFormat="1" applyFont="1" applyFill="1" applyBorder="1" applyAlignment="1">
      <alignment horizontal="center"/>
    </xf>
    <xf numFmtId="219" fontId="6" fillId="0" borderId="13" xfId="0" applyNumberFormat="1" applyFont="1" applyFill="1" applyBorder="1" applyAlignment="1">
      <alignment horizontal="center"/>
    </xf>
    <xf numFmtId="219" fontId="6" fillId="0" borderId="36" xfId="0" applyNumberFormat="1" applyFont="1" applyFill="1" applyBorder="1" applyAlignment="1">
      <alignment horizontal="center"/>
    </xf>
    <xf numFmtId="219" fontId="12" fillId="0" borderId="26" xfId="0" applyNumberFormat="1" applyFont="1" applyBorder="1" applyAlignment="1">
      <alignment horizontal="center"/>
    </xf>
    <xf numFmtId="219" fontId="12" fillId="0" borderId="13" xfId="0" applyNumberFormat="1" applyFont="1" applyBorder="1" applyAlignment="1">
      <alignment horizontal="center"/>
    </xf>
    <xf numFmtId="219" fontId="12" fillId="0" borderId="36" xfId="0" applyNumberFormat="1" applyFont="1" applyBorder="1" applyAlignment="1">
      <alignment horizontal="center"/>
    </xf>
    <xf numFmtId="0" fontId="14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14" fillId="0" borderId="30" xfId="0" applyFont="1" applyBorder="1" applyAlignment="1">
      <alignment horizontal="center"/>
    </xf>
    <xf numFmtId="17" fontId="6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8" fillId="0" borderId="20" xfId="0" applyFont="1" applyBorder="1" applyAlignment="1" quotePrefix="1">
      <alignment horizontal="center"/>
    </xf>
    <xf numFmtId="41" fontId="6" fillId="0" borderId="14" xfId="42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17" fontId="6" fillId="0" borderId="11" xfId="0" applyNumberFormat="1" applyFont="1" applyFill="1" applyBorder="1" applyAlignment="1" quotePrefix="1">
      <alignment horizontal="center"/>
    </xf>
    <xf numFmtId="0" fontId="6" fillId="0" borderId="32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" fontId="13" fillId="0" borderId="13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 horizontal="center" vertical="top" wrapText="1"/>
    </xf>
    <xf numFmtId="0" fontId="13" fillId="0" borderId="33" xfId="0" applyFont="1" applyBorder="1" applyAlignment="1">
      <alignment/>
    </xf>
    <xf numFmtId="4" fontId="14" fillId="0" borderId="34" xfId="0" applyNumberFormat="1" applyFont="1" applyBorder="1" applyAlignment="1" quotePrefix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4" xfId="0" applyFont="1" applyBorder="1" applyAlignment="1">
      <alignment vertical="top" wrapText="1"/>
    </xf>
    <xf numFmtId="0" fontId="14" fillId="0" borderId="34" xfId="0" applyFont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19" fontId="12" fillId="0" borderId="12" xfId="0" applyNumberFormat="1" applyFont="1" applyBorder="1" applyAlignment="1">
      <alignment horizontal="center"/>
    </xf>
    <xf numFmtId="219" fontId="12" fillId="0" borderId="11" xfId="0" applyNumberFormat="1" applyFont="1" applyBorder="1" applyAlignment="1">
      <alignment horizontal="center"/>
    </xf>
    <xf numFmtId="0" fontId="14" fillId="0" borderId="13" xfId="0" applyFont="1" applyFill="1" applyBorder="1" applyAlignment="1">
      <alignment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4" xfId="0" applyFont="1" applyBorder="1" applyAlignment="1">
      <alignment/>
    </xf>
    <xf numFmtId="0" fontId="87" fillId="0" borderId="13" xfId="0" applyFont="1" applyFill="1" applyBorder="1" applyAlignment="1">
      <alignment horizontal="center"/>
    </xf>
    <xf numFmtId="0" fontId="87" fillId="0" borderId="13" xfId="0" applyFont="1" applyBorder="1" applyAlignment="1">
      <alignment/>
    </xf>
    <xf numFmtId="3" fontId="87" fillId="0" borderId="13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8" fillId="0" borderId="13" xfId="0" applyFont="1" applyFill="1" applyBorder="1" applyAlignment="1">
      <alignment horizontal="center"/>
    </xf>
    <xf numFmtId="3" fontId="88" fillId="0" borderId="13" xfId="0" applyNumberFormat="1" applyFont="1" applyFill="1" applyBorder="1" applyAlignment="1">
      <alignment/>
    </xf>
    <xf numFmtId="3" fontId="87" fillId="0" borderId="13" xfId="0" applyNumberFormat="1" applyFont="1" applyBorder="1" applyAlignment="1">
      <alignment/>
    </xf>
    <xf numFmtId="0" fontId="87" fillId="0" borderId="12" xfId="0" applyFont="1" applyFill="1" applyBorder="1" applyAlignment="1">
      <alignment/>
    </xf>
    <xf numFmtId="17" fontId="87" fillId="0" borderId="12" xfId="0" applyNumberFormat="1" applyFont="1" applyFill="1" applyBorder="1" applyAlignment="1" quotePrefix="1">
      <alignment horizontal="center"/>
    </xf>
    <xf numFmtId="17" fontId="87" fillId="0" borderId="13" xfId="0" applyNumberFormat="1" applyFont="1" applyFill="1" applyBorder="1" applyAlignment="1">
      <alignment/>
    </xf>
    <xf numFmtId="0" fontId="87" fillId="0" borderId="13" xfId="0" applyFont="1" applyFill="1" applyBorder="1" applyAlignment="1">
      <alignment/>
    </xf>
    <xf numFmtId="0" fontId="87" fillId="0" borderId="0" xfId="0" applyFont="1" applyFill="1" applyAlignment="1">
      <alignment/>
    </xf>
    <xf numFmtId="0" fontId="88" fillId="0" borderId="11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88" fillId="0" borderId="12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0" borderId="11" xfId="0" applyFont="1" applyFill="1" applyBorder="1" applyAlignment="1">
      <alignment/>
    </xf>
    <xf numFmtId="17" fontId="87" fillId="0" borderId="12" xfId="0" applyNumberFormat="1" applyFont="1" applyFill="1" applyBorder="1" applyAlignment="1">
      <alignment horizontal="center"/>
    </xf>
    <xf numFmtId="0" fontId="87" fillId="0" borderId="12" xfId="0" applyFont="1" applyFill="1" applyBorder="1" applyAlignment="1">
      <alignment/>
    </xf>
    <xf numFmtId="0" fontId="89" fillId="0" borderId="0" xfId="0" applyFont="1" applyAlignment="1">
      <alignment/>
    </xf>
    <xf numFmtId="0" fontId="87" fillId="0" borderId="37" xfId="0" applyFont="1" applyBorder="1" applyAlignment="1">
      <alignment/>
    </xf>
    <xf numFmtId="0" fontId="87" fillId="0" borderId="26" xfId="0" applyFont="1" applyBorder="1" applyAlignment="1">
      <alignment/>
    </xf>
    <xf numFmtId="0" fontId="87" fillId="0" borderId="35" xfId="0" applyFont="1" applyBorder="1" applyAlignment="1">
      <alignment/>
    </xf>
    <xf numFmtId="17" fontId="87" fillId="0" borderId="26" xfId="0" applyNumberFormat="1" applyFont="1" applyBorder="1" applyAlignment="1" quotePrefix="1">
      <alignment horizontal="center"/>
    </xf>
    <xf numFmtId="0" fontId="87" fillId="0" borderId="36" xfId="0" applyFont="1" applyBorder="1" applyAlignment="1" quotePrefix="1">
      <alignment horizontal="right"/>
    </xf>
    <xf numFmtId="3" fontId="87" fillId="0" borderId="36" xfId="0" applyNumberFormat="1" applyFont="1" applyBorder="1" applyAlignment="1">
      <alignment/>
    </xf>
    <xf numFmtId="219" fontId="87" fillId="0" borderId="26" xfId="0" applyNumberFormat="1" applyFont="1" applyBorder="1" applyAlignment="1">
      <alignment horizontal="center"/>
    </xf>
    <xf numFmtId="219" fontId="87" fillId="0" borderId="13" xfId="0" applyNumberFormat="1" applyFont="1" applyBorder="1" applyAlignment="1">
      <alignment horizontal="center"/>
    </xf>
    <xf numFmtId="219" fontId="87" fillId="0" borderId="36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top" wrapText="1"/>
    </xf>
    <xf numFmtId="17" fontId="6" fillId="0" borderId="1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3" fontId="87" fillId="0" borderId="11" xfId="0" applyNumberFormat="1" applyFont="1" applyFill="1" applyBorder="1" applyAlignment="1">
      <alignment/>
    </xf>
    <xf numFmtId="0" fontId="87" fillId="0" borderId="12" xfId="0" applyFont="1" applyBorder="1" applyAlignment="1">
      <alignment/>
    </xf>
    <xf numFmtId="0" fontId="90" fillId="0" borderId="37" xfId="0" applyFont="1" applyBorder="1" applyAlignment="1">
      <alignment/>
    </xf>
    <xf numFmtId="0" fontId="90" fillId="0" borderId="26" xfId="0" applyFont="1" applyBorder="1" applyAlignment="1">
      <alignment/>
    </xf>
    <xf numFmtId="0" fontId="90" fillId="0" borderId="35" xfId="0" applyFont="1" applyBorder="1" applyAlignment="1">
      <alignment/>
    </xf>
    <xf numFmtId="0" fontId="90" fillId="0" borderId="13" xfId="0" applyFont="1" applyBorder="1" applyAlignment="1">
      <alignment/>
    </xf>
    <xf numFmtId="17" fontId="90" fillId="0" borderId="26" xfId="0" applyNumberFormat="1" applyFont="1" applyBorder="1" applyAlignment="1" quotePrefix="1">
      <alignment horizontal="center"/>
    </xf>
    <xf numFmtId="0" fontId="90" fillId="0" borderId="36" xfId="0" applyFont="1" applyBorder="1" applyAlignment="1" quotePrefix="1">
      <alignment horizontal="right"/>
    </xf>
    <xf numFmtId="3" fontId="90" fillId="0" borderId="36" xfId="0" applyNumberFormat="1" applyFont="1" applyBorder="1" applyAlignment="1">
      <alignment/>
    </xf>
    <xf numFmtId="0" fontId="90" fillId="0" borderId="0" xfId="0" applyFont="1" applyAlignment="1">
      <alignment/>
    </xf>
    <xf numFmtId="0" fontId="13" fillId="0" borderId="11" xfId="0" applyFont="1" applyFill="1" applyBorder="1" applyAlignment="1">
      <alignment/>
    </xf>
    <xf numFmtId="17" fontId="13" fillId="0" borderId="12" xfId="0" applyNumberFormat="1" applyFont="1" applyFill="1" applyBorder="1" applyAlignment="1">
      <alignment horizontal="center"/>
    </xf>
    <xf numFmtId="17" fontId="13" fillId="0" borderId="12" xfId="0" applyNumberFormat="1" applyFont="1" applyFill="1" applyBorder="1" applyAlignment="1">
      <alignment/>
    </xf>
    <xf numFmtId="17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87" fillId="0" borderId="13" xfId="0" applyFont="1" applyBorder="1" applyAlignment="1" quotePrefix="1">
      <alignment horizontal="center" vertical="top" wrapText="1"/>
    </xf>
    <xf numFmtId="17" fontId="13" fillId="0" borderId="12" xfId="0" applyNumberFormat="1" applyFont="1" applyFill="1" applyBorder="1" applyAlignment="1" quotePrefix="1">
      <alignment horizontal="center"/>
    </xf>
    <xf numFmtId="0" fontId="87" fillId="0" borderId="14" xfId="0" applyFont="1" applyFill="1" applyBorder="1" applyAlignment="1">
      <alignment/>
    </xf>
    <xf numFmtId="0" fontId="91" fillId="0" borderId="12" xfId="0" applyFont="1" applyFill="1" applyBorder="1" applyAlignment="1">
      <alignment/>
    </xf>
    <xf numFmtId="0" fontId="91" fillId="0" borderId="14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7" fillId="0" borderId="11" xfId="0" applyFont="1" applyFill="1" applyBorder="1" applyAlignment="1" quotePrefix="1">
      <alignment horizontal="center"/>
    </xf>
    <xf numFmtId="17" fontId="87" fillId="0" borderId="13" xfId="0" applyNumberFormat="1" applyFont="1" applyFill="1" applyBorder="1" applyAlignment="1" quotePrefix="1">
      <alignment horizontal="center"/>
    </xf>
    <xf numFmtId="17" fontId="87" fillId="0" borderId="11" xfId="0" applyNumberFormat="1" applyFont="1" applyFill="1" applyBorder="1" applyAlignment="1" quotePrefix="1">
      <alignment horizontal="center"/>
    </xf>
    <xf numFmtId="17" fontId="6" fillId="0" borderId="14" xfId="0" applyNumberFormat="1" applyFont="1" applyFill="1" applyBorder="1" applyAlignment="1" quotePrefix="1">
      <alignment horizontal="center"/>
    </xf>
    <xf numFmtId="0" fontId="87" fillId="0" borderId="27" xfId="0" applyFont="1" applyBorder="1" applyAlignment="1">
      <alignment/>
    </xf>
    <xf numFmtId="0" fontId="87" fillId="0" borderId="28" xfId="0" applyFont="1" applyBorder="1" applyAlignment="1">
      <alignment/>
    </xf>
    <xf numFmtId="0" fontId="87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 quotePrefix="1">
      <alignment horizontal="center"/>
    </xf>
    <xf numFmtId="0" fontId="87" fillId="0" borderId="30" xfId="0" applyFont="1" applyBorder="1" applyAlignment="1">
      <alignment horizontal="center"/>
    </xf>
    <xf numFmtId="0" fontId="87" fillId="0" borderId="30" xfId="0" applyFont="1" applyBorder="1" applyAlignment="1">
      <alignment horizontal="center" vertical="top" wrapText="1"/>
    </xf>
    <xf numFmtId="0" fontId="87" fillId="0" borderId="0" xfId="0" applyFont="1" applyFill="1" applyBorder="1" applyAlignment="1">
      <alignment/>
    </xf>
    <xf numFmtId="0" fontId="87" fillId="0" borderId="12" xfId="0" applyFont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top" wrapText="1"/>
    </xf>
    <xf numFmtId="3" fontId="87" fillId="0" borderId="13" xfId="0" applyNumberFormat="1" applyFont="1" applyBorder="1" applyAlignment="1">
      <alignment horizontal="center" vertical="top" wrapText="1"/>
    </xf>
    <xf numFmtId="0" fontId="87" fillId="0" borderId="28" xfId="0" applyFont="1" applyBorder="1" applyAlignment="1">
      <alignment horizontal="center" vertical="top" wrapText="1"/>
    </xf>
    <xf numFmtId="0" fontId="87" fillId="35" borderId="30" xfId="0" applyFont="1" applyFill="1" applyBorder="1" applyAlignment="1">
      <alignment horizontal="center" vertical="top" wrapText="1"/>
    </xf>
    <xf numFmtId="41" fontId="6" fillId="0" borderId="13" xfId="42" applyNumberFormat="1" applyFont="1" applyFill="1" applyBorder="1" applyAlignment="1">
      <alignment horizontal="right" vertical="center" wrapText="1"/>
    </xf>
    <xf numFmtId="0" fontId="91" fillId="0" borderId="12" xfId="0" applyFont="1" applyBorder="1" applyAlignment="1">
      <alignment/>
    </xf>
    <xf numFmtId="0" fontId="88" fillId="0" borderId="2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3" fontId="12" fillId="0" borderId="13" xfId="0" applyNumberFormat="1" applyFont="1" applyFill="1" applyBorder="1" applyAlignment="1" quotePrefix="1">
      <alignment horizontal="right"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 quotePrefix="1">
      <alignment horizontal="center"/>
    </xf>
    <xf numFmtId="0" fontId="6" fillId="0" borderId="31" xfId="0" applyFont="1" applyFill="1" applyBorder="1" applyAlignment="1" quotePrefix="1">
      <alignment horizontal="center"/>
    </xf>
    <xf numFmtId="3" fontId="6" fillId="0" borderId="31" xfId="0" applyNumberFormat="1" applyFont="1" applyFill="1" applyBorder="1" applyAlignment="1">
      <alignment/>
    </xf>
    <xf numFmtId="0" fontId="87" fillId="0" borderId="12" xfId="0" applyFont="1" applyBorder="1" applyAlignment="1">
      <alignment horizontal="left"/>
    </xf>
    <xf numFmtId="187" fontId="87" fillId="0" borderId="12" xfId="42" applyNumberFormat="1" applyFont="1" applyFill="1" applyBorder="1" applyAlignment="1">
      <alignment/>
    </xf>
    <xf numFmtId="0" fontId="87" fillId="0" borderId="13" xfId="0" applyFont="1" applyFill="1" applyBorder="1" applyAlignment="1">
      <alignment horizontal="center" vertical="top" wrapText="1"/>
    </xf>
    <xf numFmtId="0" fontId="87" fillId="0" borderId="13" xfId="0" applyFont="1" applyFill="1" applyBorder="1" applyAlignment="1" quotePrefix="1">
      <alignment horizontal="center" vertical="top" wrapText="1"/>
    </xf>
    <xf numFmtId="0" fontId="88" fillId="35" borderId="11" xfId="0" applyFont="1" applyFill="1" applyBorder="1" applyAlignment="1">
      <alignment/>
    </xf>
    <xf numFmtId="0" fontId="87" fillId="35" borderId="0" xfId="0" applyFont="1" applyFill="1" applyAlignment="1">
      <alignment/>
    </xf>
    <xf numFmtId="187" fontId="87" fillId="35" borderId="12" xfId="42" applyNumberFormat="1" applyFont="1" applyFill="1" applyBorder="1" applyAlignment="1">
      <alignment/>
    </xf>
    <xf numFmtId="0" fontId="87" fillId="35" borderId="13" xfId="0" applyFont="1" applyFill="1" applyBorder="1" applyAlignment="1">
      <alignment horizontal="center"/>
    </xf>
    <xf numFmtId="0" fontId="87" fillId="35" borderId="13" xfId="0" applyFont="1" applyFill="1" applyBorder="1" applyAlignment="1" quotePrefix="1">
      <alignment horizontal="center" vertical="top" wrapText="1"/>
    </xf>
    <xf numFmtId="0" fontId="87" fillId="35" borderId="13" xfId="0" applyFont="1" applyFill="1" applyBorder="1" applyAlignment="1">
      <alignment horizontal="center" vertical="top" wrapText="1"/>
    </xf>
    <xf numFmtId="0" fontId="87" fillId="35" borderId="12" xfId="0" applyFont="1" applyFill="1" applyBorder="1" applyAlignment="1">
      <alignment/>
    </xf>
    <xf numFmtId="187" fontId="87" fillId="0" borderId="0" xfId="42" applyNumberFormat="1" applyFont="1" applyFill="1" applyBorder="1" applyAlignment="1">
      <alignment/>
    </xf>
    <xf numFmtId="2" fontId="87" fillId="0" borderId="13" xfId="0" applyNumberFormat="1" applyFont="1" applyBorder="1" applyAlignment="1">
      <alignment horizontal="center" vertical="top" wrapText="1"/>
    </xf>
    <xf numFmtId="2" fontId="87" fillId="0" borderId="13" xfId="0" applyNumberFormat="1" applyFont="1" applyBorder="1" applyAlignment="1" quotePrefix="1">
      <alignment horizontal="center" vertical="top" wrapText="1"/>
    </xf>
    <xf numFmtId="1" fontId="87" fillId="0" borderId="13" xfId="0" applyNumberFormat="1" applyFont="1" applyBorder="1" applyAlignment="1" quotePrefix="1">
      <alignment horizontal="center" vertical="top" wrapText="1"/>
    </xf>
    <xf numFmtId="0" fontId="91" fillId="0" borderId="11" xfId="0" applyFont="1" applyBorder="1" applyAlignment="1">
      <alignment/>
    </xf>
    <xf numFmtId="0" fontId="91" fillId="0" borderId="12" xfId="0" applyNumberFormat="1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13" xfId="0" applyFont="1" applyBorder="1" applyAlignment="1">
      <alignment horizontal="center"/>
    </xf>
    <xf numFmtId="0" fontId="91" fillId="0" borderId="12" xfId="0" applyFont="1" applyBorder="1" applyAlignment="1">
      <alignment horizontal="center" vertical="top" wrapText="1"/>
    </xf>
    <xf numFmtId="0" fontId="91" fillId="0" borderId="13" xfId="0" applyFont="1" applyBorder="1" applyAlignment="1" quotePrefix="1">
      <alignment horizontal="center" vertical="top" wrapText="1"/>
    </xf>
    <xf numFmtId="0" fontId="91" fillId="0" borderId="13" xfId="0" applyFont="1" applyBorder="1" applyAlignment="1">
      <alignment horizontal="center" vertical="top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1" fillId="0" borderId="0" xfId="0" applyFont="1" applyFill="1" applyBorder="1" applyAlignment="1">
      <alignment/>
    </xf>
    <xf numFmtId="20" fontId="87" fillId="0" borderId="13" xfId="0" applyNumberFormat="1" applyFont="1" applyBorder="1" applyAlignment="1" quotePrefix="1">
      <alignment horizontal="center" vertical="top" wrapText="1"/>
    </xf>
    <xf numFmtId="20" fontId="87" fillId="0" borderId="13" xfId="0" applyNumberFormat="1" applyFont="1" applyBorder="1" applyAlignment="1">
      <alignment horizontal="center" vertical="top" wrapText="1"/>
    </xf>
    <xf numFmtId="0" fontId="88" fillId="0" borderId="15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7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top" wrapText="1"/>
    </xf>
    <xf numFmtId="0" fontId="88" fillId="33" borderId="19" xfId="0" applyFont="1" applyFill="1" applyBorder="1" applyAlignment="1">
      <alignment horizontal="center" vertical="top" wrapText="1"/>
    </xf>
    <xf numFmtId="0" fontId="88" fillId="0" borderId="19" xfId="0" applyFont="1" applyBorder="1" applyAlignment="1">
      <alignment horizontal="center" vertical="top" wrapText="1"/>
    </xf>
    <xf numFmtId="0" fontId="88" fillId="0" borderId="20" xfId="0" applyFont="1" applyBorder="1" applyAlignment="1">
      <alignment/>
    </xf>
    <xf numFmtId="0" fontId="88" fillId="0" borderId="21" xfId="0" applyFont="1" applyBorder="1" applyAlignment="1">
      <alignment/>
    </xf>
    <xf numFmtId="0" fontId="88" fillId="0" borderId="22" xfId="0" applyFont="1" applyBorder="1" applyAlignment="1">
      <alignment horizontal="center" vertical="top" wrapText="1"/>
    </xf>
    <xf numFmtId="0" fontId="88" fillId="0" borderId="23" xfId="0" applyFont="1" applyBorder="1" applyAlignment="1">
      <alignment horizontal="center" vertical="top" wrapText="1"/>
    </xf>
    <xf numFmtId="0" fontId="91" fillId="0" borderId="24" xfId="0" applyFont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25" xfId="0" applyFont="1" applyFill="1" applyBorder="1" applyAlignment="1">
      <alignment/>
    </xf>
    <xf numFmtId="0" fontId="91" fillId="0" borderId="10" xfId="0" applyFont="1" applyBorder="1" applyAlignment="1">
      <alignment horizontal="center"/>
    </xf>
    <xf numFmtId="0" fontId="91" fillId="0" borderId="0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20" fontId="91" fillId="0" borderId="10" xfId="0" applyNumberFormat="1" applyFont="1" applyBorder="1" applyAlignment="1" quotePrefix="1">
      <alignment horizontal="center" vertical="top" wrapText="1"/>
    </xf>
    <xf numFmtId="20" fontId="91" fillId="0" borderId="10" xfId="0" applyNumberFormat="1" applyFont="1" applyBorder="1" applyAlignment="1">
      <alignment horizontal="center" vertical="top" wrapText="1"/>
    </xf>
    <xf numFmtId="0" fontId="91" fillId="0" borderId="10" xfId="0" applyFont="1" applyBorder="1" applyAlignment="1" quotePrefix="1">
      <alignment horizontal="center" vertical="top" wrapText="1"/>
    </xf>
    <xf numFmtId="20" fontId="91" fillId="0" borderId="13" xfId="0" applyNumberFormat="1" applyFont="1" applyBorder="1" applyAlignment="1" quotePrefix="1">
      <alignment horizontal="center" vertical="top" wrapText="1"/>
    </xf>
    <xf numFmtId="20" fontId="91" fillId="0" borderId="13" xfId="0" applyNumberFormat="1" applyFont="1" applyBorder="1" applyAlignment="1">
      <alignment horizontal="center" vertical="top" wrapText="1"/>
    </xf>
    <xf numFmtId="0" fontId="93" fillId="0" borderId="0" xfId="0" applyFont="1" applyAlignment="1">
      <alignment/>
    </xf>
    <xf numFmtId="0" fontId="87" fillId="35" borderId="11" xfId="0" applyFont="1" applyFill="1" applyBorder="1" applyAlignment="1">
      <alignment/>
    </xf>
    <xf numFmtId="0" fontId="87" fillId="35" borderId="14" xfId="0" applyFont="1" applyFill="1" applyBorder="1" applyAlignment="1">
      <alignment/>
    </xf>
    <xf numFmtId="0" fontId="87" fillId="35" borderId="12" xfId="0" applyFont="1" applyFill="1" applyBorder="1" applyAlignment="1">
      <alignment horizontal="center" vertical="top" wrapText="1"/>
    </xf>
    <xf numFmtId="0" fontId="89" fillId="35" borderId="0" xfId="0" applyFont="1" applyFill="1" applyAlignment="1">
      <alignment/>
    </xf>
    <xf numFmtId="0" fontId="87" fillId="35" borderId="0" xfId="0" applyFont="1" applyFill="1" applyBorder="1" applyAlignment="1">
      <alignment/>
    </xf>
    <xf numFmtId="0" fontId="87" fillId="0" borderId="0" xfId="0" applyFont="1" applyBorder="1" applyAlignment="1">
      <alignment/>
    </xf>
    <xf numFmtId="0" fontId="87" fillId="0" borderId="14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94" fillId="0" borderId="12" xfId="0" applyFont="1" applyBorder="1" applyAlignment="1">
      <alignment/>
    </xf>
    <xf numFmtId="0" fontId="88" fillId="0" borderId="13" xfId="0" applyFont="1" applyBorder="1" applyAlignment="1">
      <alignment horizontal="center"/>
    </xf>
    <xf numFmtId="0" fontId="95" fillId="0" borderId="12" xfId="0" applyFont="1" applyBorder="1" applyAlignment="1">
      <alignment/>
    </xf>
    <xf numFmtId="0" fontId="87" fillId="0" borderId="12" xfId="0" applyFont="1" applyBorder="1" applyAlignment="1">
      <alignment horizontal="left"/>
    </xf>
    <xf numFmtId="0" fontId="6" fillId="0" borderId="28" xfId="0" applyFont="1" applyBorder="1" applyAlignment="1">
      <alignment horizontal="center" vertical="top" wrapText="1"/>
    </xf>
    <xf numFmtId="0" fontId="6" fillId="35" borderId="30" xfId="0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0" fontId="87" fillId="0" borderId="30" xfId="0" applyFont="1" applyBorder="1" applyAlignment="1" quotePrefix="1">
      <alignment horizontal="center" vertical="top" wrapText="1"/>
    </xf>
    <xf numFmtId="187" fontId="87" fillId="0" borderId="12" xfId="42" applyNumberFormat="1" applyFont="1" applyFill="1" applyBorder="1" applyAlignment="1">
      <alignment vertical="top"/>
    </xf>
    <xf numFmtId="0" fontId="87" fillId="0" borderId="12" xfId="0" applyFont="1" applyBorder="1" applyAlignment="1">
      <alignment vertical="top"/>
    </xf>
    <xf numFmtId="0" fontId="87" fillId="0" borderId="0" xfId="0" applyNumberFormat="1" applyFont="1" applyFill="1" applyBorder="1" applyAlignment="1">
      <alignment/>
    </xf>
    <xf numFmtId="0" fontId="87" fillId="0" borderId="13" xfId="0" applyNumberFormat="1" applyFont="1" applyBorder="1" applyAlignment="1" quotePrefix="1">
      <alignment horizontal="center" vertical="top" wrapText="1"/>
    </xf>
    <xf numFmtId="20" fontId="96" fillId="0" borderId="13" xfId="0" applyNumberFormat="1" applyFont="1" applyBorder="1" applyAlignment="1">
      <alignment horizontal="center" vertical="top" wrapText="1"/>
    </xf>
    <xf numFmtId="0" fontId="96" fillId="0" borderId="12" xfId="0" applyFont="1" applyBorder="1" applyAlignment="1">
      <alignment/>
    </xf>
    <xf numFmtId="0" fontId="87" fillId="0" borderId="29" xfId="0" applyFont="1" applyBorder="1" applyAlignment="1">
      <alignment/>
    </xf>
    <xf numFmtId="0" fontId="6" fillId="36" borderId="30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87" fillId="35" borderId="30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6" fillId="36" borderId="30" xfId="0" applyFont="1" applyFill="1" applyBorder="1" applyAlignment="1">
      <alignment horizontal="center"/>
    </xf>
    <xf numFmtId="0" fontId="6" fillId="36" borderId="30" xfId="0" applyFont="1" applyFill="1" applyBorder="1" applyAlignment="1" quotePrefix="1">
      <alignment horizontal="center" vertical="top" wrapText="1"/>
    </xf>
    <xf numFmtId="0" fontId="6" fillId="35" borderId="29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top" wrapText="1"/>
    </xf>
    <xf numFmtId="2" fontId="6" fillId="35" borderId="13" xfId="0" applyNumberFormat="1" applyFont="1" applyFill="1" applyBorder="1" applyAlignment="1">
      <alignment horizontal="center" vertical="top" wrapText="1"/>
    </xf>
    <xf numFmtId="0" fontId="87" fillId="35" borderId="14" xfId="0" applyFont="1" applyFill="1" applyBorder="1" applyAlignment="1">
      <alignment horizontal="left" wrapText="1"/>
    </xf>
    <xf numFmtId="0" fontId="6" fillId="35" borderId="33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8" fillId="0" borderId="20" xfId="0" applyFont="1" applyFill="1" applyBorder="1" applyAlignment="1" quotePrefix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4" xfId="0" applyFont="1" applyFill="1" applyBorder="1" applyAlignment="1" quotePrefix="1">
      <alignment horizontal="center"/>
    </xf>
    <xf numFmtId="0" fontId="12" fillId="0" borderId="37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12" xfId="0" applyFont="1" applyFill="1" applyBorder="1" applyAlignment="1" quotePrefix="1">
      <alignment/>
    </xf>
    <xf numFmtId="0" fontId="12" fillId="0" borderId="36" xfId="0" applyFont="1" applyFill="1" applyBorder="1" applyAlignment="1">
      <alignment/>
    </xf>
    <xf numFmtId="0" fontId="6" fillId="0" borderId="12" xfId="0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right"/>
    </xf>
    <xf numFmtId="3" fontId="12" fillId="0" borderId="0" xfId="0" applyNumberFormat="1" applyFont="1" applyFill="1" applyAlignment="1">
      <alignment/>
    </xf>
    <xf numFmtId="17" fontId="12" fillId="0" borderId="13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3" fillId="0" borderId="12" xfId="0" applyFont="1" applyFill="1" applyBorder="1" applyAlignment="1" quotePrefix="1">
      <alignment/>
    </xf>
    <xf numFmtId="0" fontId="13" fillId="0" borderId="13" xfId="0" applyFont="1" applyFill="1" applyBorder="1" applyAlignment="1" quotePrefix="1">
      <alignment horizontal="right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top" wrapText="1"/>
    </xf>
    <xf numFmtId="17" fontId="13" fillId="0" borderId="12" xfId="0" applyNumberFormat="1" applyFont="1" applyFill="1" applyBorder="1" applyAlignment="1">
      <alignment horizontal="center" vertical="center"/>
    </xf>
    <xf numFmtId="17" fontId="13" fillId="0" borderId="13" xfId="0" applyNumberFormat="1" applyFont="1" applyFill="1" applyBorder="1" applyAlignment="1">
      <alignment vertical="center"/>
    </xf>
    <xf numFmtId="17" fontId="13" fillId="0" borderId="12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" fontId="6" fillId="0" borderId="12" xfId="0" applyNumberFormat="1" applyFont="1" applyFill="1" applyBorder="1" applyAlignment="1">
      <alignment vertical="center"/>
    </xf>
    <xf numFmtId="17" fontId="6" fillId="0" borderId="13" xfId="0" applyNumberFormat="1" applyFont="1" applyFill="1" applyBorder="1" applyAlignment="1">
      <alignment vertical="center"/>
    </xf>
    <xf numFmtId="17" fontId="6" fillId="0" borderId="1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" fontId="12" fillId="0" borderId="13" xfId="0" applyNumberFormat="1" applyFont="1" applyFill="1" applyBorder="1" applyAlignment="1">
      <alignment horizontal="center"/>
    </xf>
    <xf numFmtId="3" fontId="8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" fontId="87" fillId="0" borderId="13" xfId="0" applyNumberFormat="1" applyFont="1" applyFill="1" applyBorder="1" applyAlignment="1">
      <alignment horizontal="left"/>
    </xf>
    <xf numFmtId="17" fontId="97" fillId="0" borderId="13" xfId="0" applyNumberFormat="1" applyFont="1" applyFill="1" applyBorder="1" applyAlignment="1">
      <alignment/>
    </xf>
    <xf numFmtId="3" fontId="88" fillId="0" borderId="24" xfId="0" applyNumberFormat="1" applyFont="1" applyFill="1" applyBorder="1" applyAlignment="1">
      <alignment/>
    </xf>
    <xf numFmtId="17" fontId="6" fillId="0" borderId="12" xfId="0" applyNumberFormat="1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13" fillId="0" borderId="12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/>
    </xf>
    <xf numFmtId="187" fontId="23" fillId="0" borderId="13" xfId="42" applyNumberFormat="1" applyFont="1" applyFill="1" applyBorder="1" applyAlignment="1">
      <alignment/>
    </xf>
    <xf numFmtId="187" fontId="23" fillId="0" borderId="10" xfId="42" applyNumberFormat="1" applyFont="1" applyFill="1" applyBorder="1" applyAlignment="1">
      <alignment/>
    </xf>
    <xf numFmtId="0" fontId="9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12" fillId="37" borderId="38" xfId="0" applyFont="1" applyFill="1" applyBorder="1" applyAlignment="1">
      <alignment/>
    </xf>
    <xf numFmtId="0" fontId="12" fillId="37" borderId="39" xfId="0" applyFont="1" applyFill="1" applyBorder="1" applyAlignment="1">
      <alignment/>
    </xf>
    <xf numFmtId="0" fontId="12" fillId="37" borderId="40" xfId="0" applyFont="1" applyFill="1" applyBorder="1" applyAlignment="1">
      <alignment/>
    </xf>
    <xf numFmtId="0" fontId="18" fillId="37" borderId="38" xfId="0" applyFont="1" applyFill="1" applyBorder="1" applyAlignment="1" quotePrefix="1">
      <alignment horizontal="center"/>
    </xf>
    <xf numFmtId="3" fontId="12" fillId="37" borderId="41" xfId="0" applyNumberFormat="1" applyFont="1" applyFill="1" applyBorder="1" applyAlignment="1">
      <alignment/>
    </xf>
    <xf numFmtId="0" fontId="12" fillId="37" borderId="41" xfId="0" applyFont="1" applyFill="1" applyBorder="1" applyAlignment="1">
      <alignment/>
    </xf>
    <xf numFmtId="0" fontId="6" fillId="0" borderId="32" xfId="0" applyFont="1" applyBorder="1" applyAlignment="1">
      <alignment horizontal="center" vertical="top" wrapText="1"/>
    </xf>
    <xf numFmtId="0" fontId="6" fillId="35" borderId="34" xfId="0" applyFont="1" applyFill="1" applyBorder="1" applyAlignment="1">
      <alignment horizontal="center" vertical="top" wrapText="1"/>
    </xf>
    <xf numFmtId="0" fontId="87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8" fillId="0" borderId="10" xfId="0" applyFont="1" applyBorder="1" applyAlignment="1">
      <alignment horizontal="center" vertical="top" wrapText="1"/>
    </xf>
    <xf numFmtId="0" fontId="87" fillId="0" borderId="30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2" fontId="6" fillId="0" borderId="30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vertical="top"/>
    </xf>
    <xf numFmtId="0" fontId="4" fillId="0" borderId="0" xfId="59" applyFont="1" applyFill="1">
      <alignment/>
      <protection/>
    </xf>
    <xf numFmtId="3" fontId="4" fillId="0" borderId="0" xfId="59" applyNumberFormat="1" applyFont="1" applyFill="1">
      <alignment/>
      <protection/>
    </xf>
    <xf numFmtId="0" fontId="12" fillId="0" borderId="15" xfId="59" applyFont="1" applyFill="1" applyBorder="1" applyAlignment="1">
      <alignment horizontal="center"/>
      <protection/>
    </xf>
    <xf numFmtId="0" fontId="12" fillId="0" borderId="16" xfId="59" applyFont="1" applyFill="1" applyBorder="1" applyAlignment="1">
      <alignment horizontal="center"/>
      <protection/>
    </xf>
    <xf numFmtId="0" fontId="12" fillId="0" borderId="17" xfId="59" applyFont="1" applyFill="1" applyBorder="1" applyAlignment="1">
      <alignment horizontal="center"/>
      <protection/>
    </xf>
    <xf numFmtId="3" fontId="12" fillId="0" borderId="18" xfId="59" applyNumberFormat="1" applyFont="1" applyFill="1" applyBorder="1" applyAlignment="1">
      <alignment horizontal="center"/>
      <protection/>
    </xf>
    <xf numFmtId="0" fontId="12" fillId="0" borderId="18" xfId="59" applyFont="1" applyFill="1" applyBorder="1" applyAlignment="1">
      <alignment horizontal="center"/>
      <protection/>
    </xf>
    <xf numFmtId="0" fontId="12" fillId="0" borderId="0" xfId="59" applyFont="1" applyFill="1">
      <alignment/>
      <protection/>
    </xf>
    <xf numFmtId="0" fontId="12" fillId="0" borderId="24" xfId="59" applyFont="1" applyFill="1" applyBorder="1" applyAlignment="1">
      <alignment horizontal="center"/>
      <protection/>
    </xf>
    <xf numFmtId="0" fontId="12" fillId="0" borderId="0" xfId="59" applyFont="1" applyFill="1" applyBorder="1" applyAlignment="1">
      <alignment horizontal="center"/>
      <protection/>
    </xf>
    <xf numFmtId="0" fontId="12" fillId="0" borderId="25" xfId="59" applyFont="1" applyFill="1" applyBorder="1" applyAlignment="1">
      <alignment horizontal="left"/>
      <protection/>
    </xf>
    <xf numFmtId="0" fontId="18" fillId="0" borderId="15" xfId="59" applyFont="1" applyFill="1" applyBorder="1" applyAlignment="1">
      <alignment horizontal="center"/>
      <protection/>
    </xf>
    <xf numFmtId="0" fontId="18" fillId="0" borderId="18" xfId="59" applyFont="1" applyFill="1" applyBorder="1" applyAlignment="1">
      <alignment horizontal="center"/>
      <protection/>
    </xf>
    <xf numFmtId="3" fontId="12" fillId="0" borderId="10" xfId="59" applyNumberFormat="1" applyFont="1" applyFill="1" applyBorder="1" applyAlignment="1">
      <alignment horizontal="center"/>
      <protection/>
    </xf>
    <xf numFmtId="0" fontId="12" fillId="0" borderId="10" xfId="59" applyFont="1" applyFill="1" applyBorder="1" applyAlignment="1">
      <alignment horizontal="center"/>
      <protection/>
    </xf>
    <xf numFmtId="0" fontId="12" fillId="0" borderId="20" xfId="59" applyFont="1" applyFill="1" applyBorder="1">
      <alignment/>
      <protection/>
    </xf>
    <xf numFmtId="0" fontId="12" fillId="0" borderId="21" xfId="59" applyFont="1" applyFill="1" applyBorder="1">
      <alignment/>
      <protection/>
    </xf>
    <xf numFmtId="0" fontId="12" fillId="0" borderId="22" xfId="59" applyFont="1" applyFill="1" applyBorder="1">
      <alignment/>
      <protection/>
    </xf>
    <xf numFmtId="0" fontId="18" fillId="0" borderId="20" xfId="59" applyFont="1" applyFill="1" applyBorder="1" applyAlignment="1" quotePrefix="1">
      <alignment horizontal="center"/>
      <protection/>
    </xf>
    <xf numFmtId="3" fontId="12" fillId="0" borderId="23" xfId="59" applyNumberFormat="1" applyFont="1" applyFill="1" applyBorder="1" applyAlignment="1">
      <alignment horizontal="center"/>
      <protection/>
    </xf>
    <xf numFmtId="0" fontId="12" fillId="0" borderId="23" xfId="59" applyFont="1" applyFill="1" applyBorder="1">
      <alignment/>
      <protection/>
    </xf>
    <xf numFmtId="0" fontId="12" fillId="0" borderId="11" xfId="59" applyFont="1" applyFill="1" applyBorder="1">
      <alignment/>
      <protection/>
    </xf>
    <xf numFmtId="0" fontId="12" fillId="0" borderId="12" xfId="59" applyFont="1" applyFill="1" applyBorder="1">
      <alignment/>
      <protection/>
    </xf>
    <xf numFmtId="0" fontId="12" fillId="0" borderId="14" xfId="59" applyFont="1" applyFill="1" applyBorder="1">
      <alignment/>
      <protection/>
    </xf>
    <xf numFmtId="0" fontId="12" fillId="0" borderId="11" xfId="59" applyFont="1" applyFill="1" applyBorder="1" applyAlignment="1" quotePrefix="1">
      <alignment horizontal="center"/>
      <protection/>
    </xf>
    <xf numFmtId="3" fontId="12" fillId="0" borderId="13" xfId="59" applyNumberFormat="1" applyFont="1" applyFill="1" applyBorder="1" applyAlignment="1">
      <alignment horizontal="right"/>
      <protection/>
    </xf>
    <xf numFmtId="0" fontId="12" fillId="0" borderId="13" xfId="59" applyFont="1" applyFill="1" applyBorder="1">
      <alignment/>
      <protection/>
    </xf>
    <xf numFmtId="0" fontId="12" fillId="0" borderId="26" xfId="59" applyFont="1" applyFill="1" applyBorder="1">
      <alignment/>
      <protection/>
    </xf>
    <xf numFmtId="0" fontId="12" fillId="0" borderId="35" xfId="59" applyFont="1" applyFill="1" applyBorder="1">
      <alignment/>
      <protection/>
    </xf>
    <xf numFmtId="0" fontId="12" fillId="0" borderId="12" xfId="59" applyFont="1" applyFill="1" applyBorder="1" quotePrefix="1">
      <alignment/>
      <protection/>
    </xf>
    <xf numFmtId="17" fontId="12" fillId="0" borderId="12" xfId="59" applyNumberFormat="1" applyFont="1" applyFill="1" applyBorder="1" applyAlignment="1" quotePrefix="1">
      <alignment horizontal="center"/>
      <protection/>
    </xf>
    <xf numFmtId="0" fontId="12" fillId="0" borderId="13" xfId="59" applyFont="1" applyFill="1" applyBorder="1" applyAlignment="1" quotePrefix="1">
      <alignment horizontal="center"/>
      <protection/>
    </xf>
    <xf numFmtId="3" fontId="12" fillId="0" borderId="36" xfId="59" applyNumberFormat="1" applyFont="1" applyFill="1" applyBorder="1">
      <alignment/>
      <protection/>
    </xf>
    <xf numFmtId="0" fontId="12" fillId="0" borderId="36" xfId="59" applyFont="1" applyFill="1" applyBorder="1">
      <alignment/>
      <protection/>
    </xf>
    <xf numFmtId="0" fontId="6" fillId="0" borderId="11" xfId="59" applyFont="1" applyFill="1" applyBorder="1">
      <alignment/>
      <protection/>
    </xf>
    <xf numFmtId="0" fontId="6" fillId="0" borderId="12" xfId="59" applyFont="1" applyFill="1" applyBorder="1">
      <alignment/>
      <protection/>
    </xf>
    <xf numFmtId="0" fontId="6" fillId="0" borderId="14" xfId="59" applyFont="1" applyFill="1" applyBorder="1">
      <alignment/>
      <protection/>
    </xf>
    <xf numFmtId="0" fontId="6" fillId="0" borderId="12" xfId="59" applyFont="1" applyFill="1" applyBorder="1" quotePrefix="1">
      <alignment/>
      <protection/>
    </xf>
    <xf numFmtId="0" fontId="6" fillId="0" borderId="13" xfId="59" applyFont="1" applyFill="1" applyBorder="1">
      <alignment/>
      <protection/>
    </xf>
    <xf numFmtId="17" fontId="6" fillId="0" borderId="12" xfId="59" applyNumberFormat="1" applyFont="1" applyFill="1" applyBorder="1" applyAlignment="1" quotePrefix="1">
      <alignment horizontal="center"/>
      <protection/>
    </xf>
    <xf numFmtId="0" fontId="6" fillId="0" borderId="13" xfId="59" applyFont="1" applyFill="1" applyBorder="1" applyAlignment="1" quotePrefix="1">
      <alignment horizontal="right"/>
      <protection/>
    </xf>
    <xf numFmtId="3" fontId="6" fillId="0" borderId="13" xfId="59" applyNumberFormat="1" applyFont="1" applyFill="1" applyBorder="1">
      <alignment/>
      <protection/>
    </xf>
    <xf numFmtId="0" fontId="6" fillId="0" borderId="0" xfId="59" applyFont="1" applyFill="1">
      <alignment/>
      <protection/>
    </xf>
    <xf numFmtId="0" fontId="87" fillId="0" borderId="11" xfId="59" applyFont="1" applyFill="1" applyBorder="1">
      <alignment/>
      <protection/>
    </xf>
    <xf numFmtId="0" fontId="6" fillId="0" borderId="13" xfId="59" applyFont="1" applyFill="1" applyBorder="1" applyAlignment="1">
      <alignment horizontal="center"/>
      <protection/>
    </xf>
    <xf numFmtId="0" fontId="87" fillId="0" borderId="13" xfId="59" applyFont="1" applyFill="1" applyBorder="1">
      <alignment/>
      <protection/>
    </xf>
    <xf numFmtId="0" fontId="87" fillId="0" borderId="0" xfId="59" applyFont="1" applyFill="1">
      <alignment/>
      <protection/>
    </xf>
    <xf numFmtId="0" fontId="13" fillId="0" borderId="12" xfId="59" applyFont="1" applyFill="1" applyBorder="1">
      <alignment/>
      <protection/>
    </xf>
    <xf numFmtId="0" fontId="13" fillId="0" borderId="13" xfId="59" applyFont="1" applyFill="1" applyBorder="1" applyAlignment="1">
      <alignment horizontal="center"/>
      <protection/>
    </xf>
    <xf numFmtId="17" fontId="13" fillId="0" borderId="12" xfId="59" applyNumberFormat="1" applyFont="1" applyFill="1" applyBorder="1" applyAlignment="1">
      <alignment horizontal="center"/>
      <protection/>
    </xf>
    <xf numFmtId="17" fontId="13" fillId="0" borderId="13" xfId="59" applyNumberFormat="1" applyFont="1" applyFill="1" applyBorder="1" applyAlignment="1">
      <alignment horizontal="center" vertical="center"/>
      <protection/>
    </xf>
    <xf numFmtId="17" fontId="13" fillId="0" borderId="12" xfId="59" applyNumberFormat="1" applyFont="1" applyFill="1" applyBorder="1">
      <alignment/>
      <protection/>
    </xf>
    <xf numFmtId="17" fontId="13" fillId="0" borderId="13" xfId="59" applyNumberFormat="1" applyFont="1" applyFill="1" applyBorder="1">
      <alignment/>
      <protection/>
    </xf>
    <xf numFmtId="3" fontId="13" fillId="0" borderId="13" xfId="59" applyNumberFormat="1" applyFont="1" applyFill="1" applyBorder="1">
      <alignment/>
      <protection/>
    </xf>
    <xf numFmtId="0" fontId="12" fillId="0" borderId="13" xfId="59" applyFont="1" applyFill="1" applyBorder="1" applyAlignment="1">
      <alignment horizontal="center"/>
      <protection/>
    </xf>
    <xf numFmtId="17" fontId="6" fillId="0" borderId="12" xfId="59" applyNumberFormat="1" applyFont="1" applyFill="1" applyBorder="1" applyAlignment="1">
      <alignment horizontal="center"/>
      <protection/>
    </xf>
    <xf numFmtId="17" fontId="6" fillId="0" borderId="13" xfId="59" applyNumberFormat="1" applyFont="1" applyFill="1" applyBorder="1" applyAlignment="1">
      <alignment horizontal="center" vertical="center"/>
      <protection/>
    </xf>
    <xf numFmtId="17" fontId="6" fillId="0" borderId="12" xfId="59" applyNumberFormat="1" applyFont="1" applyFill="1" applyBorder="1">
      <alignment/>
      <protection/>
    </xf>
    <xf numFmtId="17" fontId="6" fillId="0" borderId="13" xfId="59" applyNumberFormat="1" applyFont="1" applyFill="1" applyBorder="1">
      <alignment/>
      <protection/>
    </xf>
    <xf numFmtId="17" fontId="12" fillId="0" borderId="13" xfId="59" applyNumberFormat="1" applyFont="1" applyFill="1" applyBorder="1">
      <alignment/>
      <protection/>
    </xf>
    <xf numFmtId="17" fontId="6" fillId="0" borderId="13" xfId="59" applyNumberFormat="1" applyFont="1" applyFill="1" applyBorder="1" applyAlignment="1" quotePrefix="1">
      <alignment horizontal="center"/>
      <protection/>
    </xf>
    <xf numFmtId="17" fontId="6" fillId="0" borderId="13" xfId="59" applyNumberFormat="1" applyFont="1" applyFill="1" applyBorder="1" applyAlignment="1">
      <alignment horizontal="center"/>
      <protection/>
    </xf>
    <xf numFmtId="17" fontId="6" fillId="0" borderId="12" xfId="59" applyNumberFormat="1" applyFont="1" applyFill="1" applyBorder="1" applyAlignment="1">
      <alignment horizontal="right" vertical="center"/>
      <protection/>
    </xf>
    <xf numFmtId="3" fontId="6" fillId="0" borderId="0" xfId="59" applyNumberFormat="1" applyFont="1" applyFill="1">
      <alignment/>
      <protection/>
    </xf>
    <xf numFmtId="0" fontId="6" fillId="0" borderId="13" xfId="59" applyFont="1" applyFill="1" applyBorder="1" applyAlignment="1" quotePrefix="1">
      <alignment horizontal="center"/>
      <protection/>
    </xf>
    <xf numFmtId="0" fontId="13" fillId="0" borderId="0" xfId="59" applyFont="1" applyFill="1">
      <alignment/>
      <protection/>
    </xf>
    <xf numFmtId="0" fontId="13" fillId="0" borderId="13" xfId="59" applyFont="1" applyFill="1" applyBorder="1">
      <alignment/>
      <protection/>
    </xf>
    <xf numFmtId="17" fontId="6" fillId="0" borderId="13" xfId="59" applyNumberFormat="1" applyFont="1" applyFill="1" applyBorder="1" applyAlignment="1">
      <alignment horizontal="right"/>
      <protection/>
    </xf>
    <xf numFmtId="0" fontId="5" fillId="0" borderId="0" xfId="59" applyFont="1" applyFill="1">
      <alignment/>
      <protection/>
    </xf>
    <xf numFmtId="0" fontId="17" fillId="0" borderId="16" xfId="0" applyFont="1" applyBorder="1" applyAlignment="1">
      <alignment horizontal="center"/>
    </xf>
    <xf numFmtId="0" fontId="14" fillId="0" borderId="16" xfId="0" applyFont="1" applyBorder="1" applyAlignment="1" quotePrefix="1">
      <alignment horizontal="center"/>
    </xf>
    <xf numFmtId="0" fontId="12" fillId="37" borderId="24" xfId="59" applyFont="1" applyFill="1" applyBorder="1">
      <alignment/>
      <protection/>
    </xf>
    <xf numFmtId="0" fontId="12" fillId="37" borderId="0" xfId="59" applyFont="1" applyFill="1" applyBorder="1">
      <alignment/>
      <protection/>
    </xf>
    <xf numFmtId="0" fontId="12" fillId="37" borderId="25" xfId="59" applyFont="1" applyFill="1" applyBorder="1">
      <alignment/>
      <protection/>
    </xf>
    <xf numFmtId="0" fontId="18" fillId="37" borderId="24" xfId="59" applyFont="1" applyFill="1" applyBorder="1" applyAlignment="1" quotePrefix="1">
      <alignment horizontal="center"/>
      <protection/>
    </xf>
    <xf numFmtId="3" fontId="12" fillId="37" borderId="10" xfId="59" applyNumberFormat="1" applyFont="1" applyFill="1" applyBorder="1">
      <alignment/>
      <protection/>
    </xf>
    <xf numFmtId="0" fontId="12" fillId="37" borderId="10" xfId="59" applyFont="1" applyFill="1" applyBorder="1">
      <alignment/>
      <protection/>
    </xf>
    <xf numFmtId="0" fontId="12" fillId="35" borderId="11" xfId="59" applyFont="1" applyFill="1" applyBorder="1">
      <alignment/>
      <protection/>
    </xf>
    <xf numFmtId="0" fontId="12" fillId="35" borderId="12" xfId="59" applyFont="1" applyFill="1" applyBorder="1">
      <alignment/>
      <protection/>
    </xf>
    <xf numFmtId="0" fontId="12" fillId="35" borderId="14" xfId="59" applyFont="1" applyFill="1" applyBorder="1">
      <alignment/>
      <protection/>
    </xf>
    <xf numFmtId="0" fontId="12" fillId="35" borderId="13" xfId="59" applyFont="1" applyFill="1" applyBorder="1" applyAlignment="1">
      <alignment horizontal="center"/>
      <protection/>
    </xf>
    <xf numFmtId="0" fontId="12" fillId="35" borderId="12" xfId="59" applyFont="1" applyFill="1" applyBorder="1" quotePrefix="1">
      <alignment/>
      <protection/>
    </xf>
    <xf numFmtId="0" fontId="12" fillId="35" borderId="13" xfId="59" applyFont="1" applyFill="1" applyBorder="1">
      <alignment/>
      <protection/>
    </xf>
    <xf numFmtId="17" fontId="12" fillId="35" borderId="12" xfId="59" applyNumberFormat="1" applyFont="1" applyFill="1" applyBorder="1" applyAlignment="1" quotePrefix="1">
      <alignment horizontal="center"/>
      <protection/>
    </xf>
    <xf numFmtId="0" fontId="12" fillId="35" borderId="13" xfId="59" applyFont="1" applyFill="1" applyBorder="1" applyAlignment="1" quotePrefix="1">
      <alignment horizontal="center"/>
      <protection/>
    </xf>
    <xf numFmtId="3" fontId="12" fillId="35" borderId="13" xfId="59" applyNumberFormat="1" applyFont="1" applyFill="1" applyBorder="1">
      <alignment/>
      <protection/>
    </xf>
    <xf numFmtId="0" fontId="6" fillId="35" borderId="13" xfId="59" applyFont="1" applyFill="1" applyBorder="1">
      <alignment/>
      <protection/>
    </xf>
    <xf numFmtId="187" fontId="12" fillId="35" borderId="0" xfId="59" applyNumberFormat="1" applyFont="1" applyFill="1">
      <alignment/>
      <protection/>
    </xf>
    <xf numFmtId="43" fontId="12" fillId="35" borderId="0" xfId="59" applyNumberFormat="1" applyFont="1" applyFill="1">
      <alignment/>
      <protection/>
    </xf>
    <xf numFmtId="0" fontId="12" fillId="35" borderId="0" xfId="59" applyFont="1" applyFill="1">
      <alignment/>
      <protection/>
    </xf>
    <xf numFmtId="0" fontId="6" fillId="35" borderId="12" xfId="59" applyFont="1" applyFill="1" applyBorder="1">
      <alignment/>
      <protection/>
    </xf>
    <xf numFmtId="0" fontId="6" fillId="35" borderId="14" xfId="59" applyFont="1" applyFill="1" applyBorder="1">
      <alignment/>
      <protection/>
    </xf>
    <xf numFmtId="0" fontId="6" fillId="35" borderId="0" xfId="59" applyFont="1" applyFill="1">
      <alignment/>
      <protection/>
    </xf>
    <xf numFmtId="0" fontId="14" fillId="0" borderId="16" xfId="0" applyFont="1" applyBorder="1" applyAlignment="1">
      <alignment horizontal="center"/>
    </xf>
    <xf numFmtId="1" fontId="6" fillId="0" borderId="13" xfId="0" applyNumberFormat="1" applyFont="1" applyBorder="1" applyAlignment="1" quotePrefix="1">
      <alignment horizontal="center" vertical="top" wrapText="1"/>
    </xf>
    <xf numFmtId="0" fontId="13" fillId="0" borderId="13" xfId="0" applyFont="1" applyBorder="1" applyAlignment="1" quotePrefix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top" wrapText="1"/>
    </xf>
    <xf numFmtId="0" fontId="6" fillId="35" borderId="13" xfId="0" applyFont="1" applyFill="1" applyBorder="1" applyAlignment="1" quotePrefix="1">
      <alignment horizontal="center" vertical="top" wrapText="1"/>
    </xf>
    <xf numFmtId="0" fontId="87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>
      <alignment/>
      <protection/>
    </xf>
    <xf numFmtId="3" fontId="99" fillId="0" borderId="0" xfId="58" applyNumberFormat="1" applyFont="1">
      <alignment/>
      <protection/>
    </xf>
    <xf numFmtId="3" fontId="12" fillId="0" borderId="18" xfId="58" applyNumberFormat="1" applyFont="1" applyBorder="1" applyAlignment="1">
      <alignment horizontal="center"/>
      <protection/>
    </xf>
    <xf numFmtId="3" fontId="88" fillId="0" borderId="18" xfId="58" applyNumberFormat="1" applyFont="1" applyBorder="1" applyAlignment="1">
      <alignment horizontal="center"/>
      <protection/>
    </xf>
    <xf numFmtId="0" fontId="12" fillId="0" borderId="18" xfId="58" applyFont="1" applyBorder="1" applyAlignment="1">
      <alignment horizontal="center"/>
      <protection/>
    </xf>
    <xf numFmtId="0" fontId="18" fillId="0" borderId="15" xfId="58" applyFont="1" applyBorder="1" applyAlignment="1">
      <alignment horizontal="center"/>
      <protection/>
    </xf>
    <xf numFmtId="0" fontId="18" fillId="0" borderId="18" xfId="58" applyFont="1" applyBorder="1" applyAlignment="1">
      <alignment horizontal="center"/>
      <protection/>
    </xf>
    <xf numFmtId="3" fontId="12" fillId="0" borderId="10" xfId="58" applyNumberFormat="1" applyFont="1" applyBorder="1" applyAlignment="1">
      <alignment horizontal="center"/>
      <protection/>
    </xf>
    <xf numFmtId="3" fontId="88" fillId="0" borderId="10" xfId="58" applyNumberFormat="1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0" fontId="18" fillId="0" borderId="20" xfId="58" applyFont="1" applyBorder="1" applyAlignment="1" quotePrefix="1">
      <alignment horizontal="center"/>
      <protection/>
    </xf>
    <xf numFmtId="3" fontId="12" fillId="0" borderId="23" xfId="58" applyNumberFormat="1" applyFont="1" applyBorder="1" applyAlignment="1">
      <alignment horizontal="center"/>
      <protection/>
    </xf>
    <xf numFmtId="3" fontId="88" fillId="0" borderId="23" xfId="58" applyNumberFormat="1" applyFont="1" applyBorder="1" applyAlignment="1">
      <alignment horizontal="center"/>
      <protection/>
    </xf>
    <xf numFmtId="0" fontId="12" fillId="0" borderId="23" xfId="58" applyFont="1" applyBorder="1">
      <alignment/>
      <protection/>
    </xf>
    <xf numFmtId="0" fontId="12" fillId="34" borderId="24" xfId="58" applyFont="1" applyFill="1" applyBorder="1">
      <alignment/>
      <protection/>
    </xf>
    <xf numFmtId="0" fontId="12" fillId="34" borderId="0" xfId="58" applyFont="1" applyFill="1" applyBorder="1">
      <alignment/>
      <protection/>
    </xf>
    <xf numFmtId="0" fontId="12" fillId="34" borderId="25" xfId="58" applyFont="1" applyFill="1" applyBorder="1">
      <alignment/>
      <protection/>
    </xf>
    <xf numFmtId="0" fontId="18" fillId="34" borderId="24" xfId="58" applyFont="1" applyFill="1" applyBorder="1" applyAlignment="1" quotePrefix="1">
      <alignment horizontal="center"/>
      <protection/>
    </xf>
    <xf numFmtId="3" fontId="12" fillId="34" borderId="10" xfId="58" applyNumberFormat="1" applyFont="1" applyFill="1" applyBorder="1">
      <alignment/>
      <protection/>
    </xf>
    <xf numFmtId="3" fontId="88" fillId="34" borderId="10" xfId="58" applyNumberFormat="1" applyFont="1" applyFill="1" applyBorder="1">
      <alignment/>
      <protection/>
    </xf>
    <xf numFmtId="0" fontId="12" fillId="34" borderId="10" xfId="58" applyFont="1" applyFill="1" applyBorder="1">
      <alignment/>
      <protection/>
    </xf>
    <xf numFmtId="0" fontId="12" fillId="0" borderId="24" xfId="58" applyFont="1" applyBorder="1">
      <alignment/>
      <protection/>
    </xf>
    <xf numFmtId="0" fontId="12" fillId="0" borderId="0" xfId="58" applyFont="1" applyBorder="1">
      <alignment/>
      <protection/>
    </xf>
    <xf numFmtId="0" fontId="12" fillId="0" borderId="25" xfId="58" applyFont="1" applyBorder="1">
      <alignment/>
      <protection/>
    </xf>
    <xf numFmtId="0" fontId="12" fillId="0" borderId="24" xfId="58" applyFont="1" applyBorder="1" applyAlignment="1" quotePrefix="1">
      <alignment horizontal="center"/>
      <protection/>
    </xf>
    <xf numFmtId="3" fontId="12" fillId="0" borderId="10" xfId="58" applyNumberFormat="1" applyFont="1" applyFill="1" applyBorder="1">
      <alignment/>
      <protection/>
    </xf>
    <xf numFmtId="3" fontId="88" fillId="0" borderId="10" xfId="58" applyNumberFormat="1" applyFont="1" applyFill="1" applyBorder="1">
      <alignment/>
      <protection/>
    </xf>
    <xf numFmtId="0" fontId="12" fillId="0" borderId="10" xfId="58" applyFont="1" applyBorder="1">
      <alignment/>
      <protection/>
    </xf>
    <xf numFmtId="0" fontId="12" fillId="0" borderId="0" xfId="58" applyFont="1">
      <alignment/>
      <protection/>
    </xf>
    <xf numFmtId="0" fontId="12" fillId="0" borderId="11" xfId="58" applyFont="1" applyBorder="1">
      <alignment/>
      <protection/>
    </xf>
    <xf numFmtId="0" fontId="12" fillId="0" borderId="12" xfId="58" applyFont="1" applyBorder="1">
      <alignment/>
      <protection/>
    </xf>
    <xf numFmtId="0" fontId="12" fillId="0" borderId="14" xfId="58" applyFont="1" applyBorder="1">
      <alignment/>
      <protection/>
    </xf>
    <xf numFmtId="0" fontId="12" fillId="0" borderId="11" xfId="58" applyFont="1" applyBorder="1" applyAlignment="1" quotePrefix="1">
      <alignment horizontal="center"/>
      <protection/>
    </xf>
    <xf numFmtId="3" fontId="12" fillId="0" borderId="13" xfId="58" applyNumberFormat="1" applyFont="1" applyBorder="1" applyAlignment="1">
      <alignment horizontal="right"/>
      <protection/>
    </xf>
    <xf numFmtId="3" fontId="88" fillId="0" borderId="13" xfId="58" applyNumberFormat="1" applyFont="1" applyBorder="1" applyAlignment="1">
      <alignment horizontal="right"/>
      <protection/>
    </xf>
    <xf numFmtId="0" fontId="12" fillId="0" borderId="13" xfId="58" applyFont="1" applyBorder="1">
      <alignment/>
      <protection/>
    </xf>
    <xf numFmtId="3" fontId="12" fillId="0" borderId="13" xfId="58" applyNumberFormat="1" applyFont="1" applyBorder="1">
      <alignment/>
      <protection/>
    </xf>
    <xf numFmtId="3" fontId="88" fillId="0" borderId="13" xfId="58" applyNumberFormat="1" applyFont="1" applyBorder="1">
      <alignment/>
      <protection/>
    </xf>
    <xf numFmtId="0" fontId="12" fillId="0" borderId="13" xfId="58" applyFont="1" applyBorder="1" applyAlignment="1" quotePrefix="1">
      <alignment horizontal="center"/>
      <protection/>
    </xf>
    <xf numFmtId="3" fontId="12" fillId="0" borderId="13" xfId="58" applyNumberFormat="1" applyFont="1" applyFill="1" applyBorder="1">
      <alignment/>
      <protection/>
    </xf>
    <xf numFmtId="3" fontId="88" fillId="0" borderId="13" xfId="58" applyNumberFormat="1" applyFont="1" applyFill="1" applyBorder="1">
      <alignment/>
      <protection/>
    </xf>
    <xf numFmtId="0" fontId="12" fillId="0" borderId="12" xfId="58" applyFont="1" applyBorder="1" quotePrefix="1">
      <alignment/>
      <protection/>
    </xf>
    <xf numFmtId="17" fontId="12" fillId="0" borderId="12" xfId="58" applyNumberFormat="1" applyFont="1" applyBorder="1" applyAlignment="1" quotePrefix="1">
      <alignment horizontal="center"/>
      <protection/>
    </xf>
    <xf numFmtId="0" fontId="12" fillId="0" borderId="13" xfId="58" applyFont="1" applyBorder="1" applyAlignment="1" quotePrefix="1">
      <alignment horizontal="right"/>
      <protection/>
    </xf>
    <xf numFmtId="0" fontId="6" fillId="0" borderId="12" xfId="58" applyFont="1" applyBorder="1">
      <alignment/>
      <protection/>
    </xf>
    <xf numFmtId="0" fontId="6" fillId="0" borderId="11" xfId="58" applyFont="1" applyBorder="1">
      <alignment/>
      <protection/>
    </xf>
    <xf numFmtId="0" fontId="6" fillId="0" borderId="14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3" fontId="6" fillId="0" borderId="13" xfId="58" applyNumberFormat="1" applyFont="1" applyFill="1" applyBorder="1">
      <alignment/>
      <protection/>
    </xf>
    <xf numFmtId="3" fontId="87" fillId="0" borderId="13" xfId="58" applyNumberFormat="1" applyFont="1" applyFill="1" applyBorder="1">
      <alignment/>
      <protection/>
    </xf>
    <xf numFmtId="0" fontId="6" fillId="0" borderId="0" xfId="58" applyFont="1">
      <alignment/>
      <protection/>
    </xf>
    <xf numFmtId="3" fontId="6" fillId="0" borderId="13" xfId="58" applyNumberFormat="1" applyFont="1" applyBorder="1">
      <alignment/>
      <protection/>
    </xf>
    <xf numFmtId="3" fontId="87" fillId="0" borderId="13" xfId="58" applyNumberFormat="1" applyFont="1" applyBorder="1">
      <alignment/>
      <protection/>
    </xf>
    <xf numFmtId="0" fontId="87" fillId="0" borderId="11" xfId="58" applyFont="1" applyBorder="1">
      <alignment/>
      <protection/>
    </xf>
    <xf numFmtId="0" fontId="87" fillId="33" borderId="12" xfId="58" applyFont="1" applyFill="1" applyBorder="1">
      <alignment/>
      <protection/>
    </xf>
    <xf numFmtId="0" fontId="87" fillId="33" borderId="14" xfId="58" applyFont="1" applyFill="1" applyBorder="1">
      <alignment/>
      <protection/>
    </xf>
    <xf numFmtId="0" fontId="87" fillId="0" borderId="13" xfId="58" applyFont="1" applyBorder="1" applyAlignment="1">
      <alignment horizontal="center"/>
      <protection/>
    </xf>
    <xf numFmtId="0" fontId="87" fillId="0" borderId="12" xfId="58" applyFont="1" applyBorder="1">
      <alignment/>
      <protection/>
    </xf>
    <xf numFmtId="0" fontId="87" fillId="0" borderId="13" xfId="58" applyFont="1" applyBorder="1">
      <alignment/>
      <protection/>
    </xf>
    <xf numFmtId="3" fontId="87" fillId="0" borderId="12" xfId="58" applyNumberFormat="1" applyFont="1" applyBorder="1">
      <alignment/>
      <protection/>
    </xf>
    <xf numFmtId="0" fontId="87" fillId="0" borderId="0" xfId="58" applyFont="1">
      <alignment/>
      <protection/>
    </xf>
    <xf numFmtId="0" fontId="87" fillId="0" borderId="12" xfId="58" applyFont="1" applyFill="1" applyBorder="1">
      <alignment/>
      <protection/>
    </xf>
    <xf numFmtId="0" fontId="87" fillId="0" borderId="12" xfId="58" applyFont="1" applyBorder="1" applyAlignment="1">
      <alignment horizontal="left"/>
      <protection/>
    </xf>
    <xf numFmtId="0" fontId="87" fillId="0" borderId="14" xfId="58" applyFont="1" applyBorder="1" applyAlignment="1">
      <alignment horizontal="left"/>
      <protection/>
    </xf>
    <xf numFmtId="0" fontId="88" fillId="0" borderId="14" xfId="58" applyFont="1" applyFill="1" applyBorder="1">
      <alignment/>
      <protection/>
    </xf>
    <xf numFmtId="0" fontId="87" fillId="0" borderId="14" xfId="58" applyFont="1" applyBorder="1">
      <alignment/>
      <protection/>
    </xf>
    <xf numFmtId="0" fontId="12" fillId="35" borderId="13" xfId="58" applyFont="1" applyFill="1" applyBorder="1" applyAlignment="1">
      <alignment horizontal="center"/>
      <protection/>
    </xf>
    <xf numFmtId="0" fontId="6" fillId="0" borderId="12" xfId="58" applyFont="1" applyFill="1" applyBorder="1">
      <alignment/>
      <protection/>
    </xf>
    <xf numFmtId="0" fontId="14" fillId="0" borderId="13" xfId="58" applyFont="1" applyFill="1" applyBorder="1" applyAlignment="1">
      <alignment horizontal="center"/>
      <protection/>
    </xf>
    <xf numFmtId="0" fontId="6" fillId="0" borderId="13" xfId="58" applyFont="1" applyFill="1" applyBorder="1" applyAlignment="1">
      <alignment horizontal="center"/>
      <protection/>
    </xf>
    <xf numFmtId="0" fontId="12" fillId="35" borderId="11" xfId="58" applyFont="1" applyFill="1" applyBorder="1">
      <alignment/>
      <protection/>
    </xf>
    <xf numFmtId="0" fontId="12" fillId="35" borderId="12" xfId="58" applyFont="1" applyFill="1" applyBorder="1">
      <alignment/>
      <protection/>
    </xf>
    <xf numFmtId="0" fontId="12" fillId="35" borderId="14" xfId="58" applyFont="1" applyFill="1" applyBorder="1">
      <alignment/>
      <protection/>
    </xf>
    <xf numFmtId="0" fontId="12" fillId="35" borderId="12" xfId="58" applyFont="1" applyFill="1" applyBorder="1" quotePrefix="1">
      <alignment/>
      <protection/>
    </xf>
    <xf numFmtId="0" fontId="12" fillId="35" borderId="13" xfId="58" applyFont="1" applyFill="1" applyBorder="1">
      <alignment/>
      <protection/>
    </xf>
    <xf numFmtId="17" fontId="12" fillId="35" borderId="12" xfId="58" applyNumberFormat="1" applyFont="1" applyFill="1" applyBorder="1" applyAlignment="1" quotePrefix="1">
      <alignment horizontal="center"/>
      <protection/>
    </xf>
    <xf numFmtId="0" fontId="12" fillId="35" borderId="13" xfId="58" applyFont="1" applyFill="1" applyBorder="1" applyAlignment="1" quotePrefix="1">
      <alignment horizontal="right"/>
      <protection/>
    </xf>
    <xf numFmtId="3" fontId="12" fillId="35" borderId="13" xfId="58" applyNumberFormat="1" applyFont="1" applyFill="1" applyBorder="1">
      <alignment/>
      <protection/>
    </xf>
    <xf numFmtId="0" fontId="12" fillId="35" borderId="0" xfId="58" applyFont="1" applyFill="1">
      <alignment/>
      <protection/>
    </xf>
    <xf numFmtId="0" fontId="13" fillId="35" borderId="11" xfId="58" applyFont="1" applyFill="1" applyBorder="1">
      <alignment/>
      <protection/>
    </xf>
    <xf numFmtId="0" fontId="13" fillId="35" borderId="12" xfId="58" applyFont="1" applyFill="1" applyBorder="1">
      <alignment/>
      <protection/>
    </xf>
    <xf numFmtId="0" fontId="13" fillId="35" borderId="14" xfId="58" applyFont="1" applyFill="1" applyBorder="1">
      <alignment/>
      <protection/>
    </xf>
    <xf numFmtId="0" fontId="13" fillId="35" borderId="12" xfId="58" applyFont="1" applyFill="1" applyBorder="1" quotePrefix="1">
      <alignment/>
      <protection/>
    </xf>
    <xf numFmtId="0" fontId="13" fillId="35" borderId="13" xfId="58" applyFont="1" applyFill="1" applyBorder="1">
      <alignment/>
      <protection/>
    </xf>
    <xf numFmtId="17" fontId="13" fillId="35" borderId="12" xfId="58" applyNumberFormat="1" applyFont="1" applyFill="1" applyBorder="1" applyAlignment="1" quotePrefix="1">
      <alignment horizontal="center"/>
      <protection/>
    </xf>
    <xf numFmtId="0" fontId="13" fillId="35" borderId="13" xfId="58" applyFont="1" applyFill="1" applyBorder="1" applyAlignment="1" quotePrefix="1">
      <alignment horizontal="right"/>
      <protection/>
    </xf>
    <xf numFmtId="3" fontId="16" fillId="35" borderId="13" xfId="58" applyNumberFormat="1" applyFont="1" applyFill="1" applyBorder="1">
      <alignment/>
      <protection/>
    </xf>
    <xf numFmtId="3" fontId="13" fillId="35" borderId="13" xfId="58" applyNumberFormat="1" applyFont="1" applyFill="1" applyBorder="1">
      <alignment/>
      <protection/>
    </xf>
    <xf numFmtId="0" fontId="13" fillId="35" borderId="0" xfId="58" applyFont="1" applyFill="1">
      <alignment/>
      <protection/>
    </xf>
    <xf numFmtId="0" fontId="6" fillId="35" borderId="11" xfId="58" applyFont="1" applyFill="1" applyBorder="1">
      <alignment/>
      <protection/>
    </xf>
    <xf numFmtId="0" fontId="6" fillId="35" borderId="12" xfId="58" applyFont="1" applyFill="1" applyBorder="1">
      <alignment/>
      <protection/>
    </xf>
    <xf numFmtId="0" fontId="6" fillId="35" borderId="14" xfId="58" applyFont="1" applyFill="1" applyBorder="1">
      <alignment/>
      <protection/>
    </xf>
    <xf numFmtId="15" fontId="12" fillId="0" borderId="13" xfId="58" applyNumberFormat="1" applyFont="1" applyBorder="1" applyAlignment="1" quotePrefix="1">
      <alignment horizontal="right"/>
      <protection/>
    </xf>
    <xf numFmtId="3" fontId="6" fillId="35" borderId="13" xfId="58" applyNumberFormat="1" applyFont="1" applyFill="1" applyBorder="1">
      <alignment/>
      <protection/>
    </xf>
    <xf numFmtId="0" fontId="6" fillId="35" borderId="13" xfId="58" applyFont="1" applyFill="1" applyBorder="1">
      <alignment/>
      <protection/>
    </xf>
    <xf numFmtId="187" fontId="6" fillId="35" borderId="13" xfId="44" applyNumberFormat="1" applyFont="1" applyFill="1" applyBorder="1" applyAlignment="1" quotePrefix="1">
      <alignment horizontal="right"/>
    </xf>
    <xf numFmtId="0" fontId="90" fillId="35" borderId="13" xfId="58" applyFont="1" applyFill="1" applyBorder="1">
      <alignment/>
      <protection/>
    </xf>
    <xf numFmtId="0" fontId="6" fillId="35" borderId="12" xfId="58" applyFont="1" applyFill="1" applyBorder="1" quotePrefix="1">
      <alignment/>
      <protection/>
    </xf>
    <xf numFmtId="17" fontId="6" fillId="35" borderId="12" xfId="58" applyNumberFormat="1" applyFont="1" applyFill="1" applyBorder="1" applyAlignment="1" quotePrefix="1">
      <alignment horizontal="center"/>
      <protection/>
    </xf>
    <xf numFmtId="0" fontId="6" fillId="35" borderId="13" xfId="58" applyFont="1" applyFill="1" applyBorder="1" applyAlignment="1" quotePrefix="1">
      <alignment horizontal="right"/>
      <protection/>
    </xf>
    <xf numFmtId="17" fontId="6" fillId="35" borderId="12" xfId="58" applyNumberFormat="1" applyFont="1" applyFill="1" applyBorder="1" applyAlignment="1">
      <alignment horizontal="center"/>
      <protection/>
    </xf>
    <xf numFmtId="17" fontId="6" fillId="35" borderId="13" xfId="58" applyNumberFormat="1" applyFont="1" applyFill="1" applyBorder="1">
      <alignment/>
      <protection/>
    </xf>
    <xf numFmtId="17" fontId="6" fillId="35" borderId="12" xfId="58" applyNumberFormat="1" applyFont="1" applyFill="1" applyBorder="1">
      <alignment/>
      <protection/>
    </xf>
    <xf numFmtId="0" fontId="12" fillId="0" borderId="11" xfId="58" applyFont="1" applyFill="1" applyBorder="1">
      <alignment/>
      <protection/>
    </xf>
    <xf numFmtId="0" fontId="12" fillId="0" borderId="12" xfId="58" applyFont="1" applyFill="1" applyBorder="1">
      <alignment/>
      <protection/>
    </xf>
    <xf numFmtId="0" fontId="12" fillId="0" borderId="14" xfId="58" applyFont="1" applyFill="1" applyBorder="1">
      <alignment/>
      <protection/>
    </xf>
    <xf numFmtId="0" fontId="6" fillId="33" borderId="13" xfId="58" applyFont="1" applyFill="1" applyBorder="1" applyAlignment="1">
      <alignment horizontal="left"/>
      <protection/>
    </xf>
    <xf numFmtId="0" fontId="12" fillId="0" borderId="0" xfId="58" applyFont="1" applyFill="1">
      <alignment/>
      <protection/>
    </xf>
    <xf numFmtId="0" fontId="90" fillId="35" borderId="12" xfId="58" applyFont="1" applyFill="1" applyBorder="1">
      <alignment/>
      <protection/>
    </xf>
    <xf numFmtId="0" fontId="90" fillId="35" borderId="28" xfId="58" applyFont="1" applyFill="1" applyBorder="1">
      <alignment/>
      <protection/>
    </xf>
    <xf numFmtId="0" fontId="6" fillId="35" borderId="13" xfId="58" applyFont="1" applyFill="1" applyBorder="1" applyAlignment="1">
      <alignment horizontal="center"/>
      <protection/>
    </xf>
    <xf numFmtId="3" fontId="90" fillId="35" borderId="13" xfId="58" applyNumberFormat="1" applyFont="1" applyFill="1" applyBorder="1">
      <alignment/>
      <protection/>
    </xf>
    <xf numFmtId="3" fontId="88" fillId="35" borderId="13" xfId="58" applyNumberFormat="1" applyFont="1" applyFill="1" applyBorder="1">
      <alignment/>
      <protection/>
    </xf>
    <xf numFmtId="0" fontId="13" fillId="35" borderId="13" xfId="58" applyFont="1" applyFill="1" applyBorder="1" applyAlignment="1">
      <alignment horizontal="left"/>
      <protection/>
    </xf>
    <xf numFmtId="0" fontId="6" fillId="0" borderId="0" xfId="58" applyFont="1" applyFill="1">
      <alignment/>
      <protection/>
    </xf>
    <xf numFmtId="3" fontId="87" fillId="35" borderId="13" xfId="58" applyNumberFormat="1" applyFont="1" applyFill="1" applyBorder="1">
      <alignment/>
      <protection/>
    </xf>
    <xf numFmtId="0" fontId="90" fillId="35" borderId="13" xfId="58" applyFont="1" applyFill="1" applyBorder="1" applyAlignment="1">
      <alignment horizontal="left"/>
      <protection/>
    </xf>
    <xf numFmtId="0" fontId="16" fillId="0" borderId="13" xfId="58" applyFont="1" applyFill="1" applyBorder="1" applyAlignment="1">
      <alignment horizontal="left"/>
      <protection/>
    </xf>
    <xf numFmtId="0" fontId="100" fillId="35" borderId="12" xfId="58" applyFont="1" applyFill="1" applyBorder="1">
      <alignment/>
      <protection/>
    </xf>
    <xf numFmtId="0" fontId="100" fillId="35" borderId="14" xfId="58" applyFont="1" applyFill="1" applyBorder="1">
      <alignment/>
      <protection/>
    </xf>
    <xf numFmtId="0" fontId="100" fillId="35" borderId="13" xfId="58" applyFont="1" applyFill="1" applyBorder="1" applyAlignment="1">
      <alignment horizontal="center"/>
      <protection/>
    </xf>
    <xf numFmtId="0" fontId="101" fillId="35" borderId="13" xfId="58" applyFont="1" applyFill="1" applyBorder="1">
      <alignment/>
      <protection/>
    </xf>
    <xf numFmtId="17" fontId="101" fillId="35" borderId="12" xfId="58" applyNumberFormat="1" applyFont="1" applyFill="1" applyBorder="1" applyAlignment="1" quotePrefix="1">
      <alignment horizontal="center"/>
      <protection/>
    </xf>
    <xf numFmtId="0" fontId="101" fillId="35" borderId="13" xfId="58" applyFont="1" applyFill="1" applyBorder="1" applyAlignment="1" quotePrefix="1">
      <alignment horizontal="right"/>
      <protection/>
    </xf>
    <xf numFmtId="3" fontId="91" fillId="35" borderId="13" xfId="58" applyNumberFormat="1" applyFont="1" applyFill="1" applyBorder="1">
      <alignment/>
      <protection/>
    </xf>
    <xf numFmtId="3" fontId="100" fillId="35" borderId="13" xfId="58" applyNumberFormat="1" applyFont="1" applyFill="1" applyBorder="1">
      <alignment/>
      <protection/>
    </xf>
    <xf numFmtId="0" fontId="13" fillId="0" borderId="0" xfId="58" applyFont="1" applyFill="1">
      <alignment/>
      <protection/>
    </xf>
    <xf numFmtId="0" fontId="100" fillId="35" borderId="13" xfId="58" applyFont="1" applyFill="1" applyBorder="1">
      <alignment/>
      <protection/>
    </xf>
    <xf numFmtId="17" fontId="100" fillId="35" borderId="12" xfId="58" applyNumberFormat="1" applyFont="1" applyFill="1" applyBorder="1" applyAlignment="1" quotePrefix="1">
      <alignment horizontal="center"/>
      <protection/>
    </xf>
    <xf numFmtId="0" fontId="100" fillId="35" borderId="13" xfId="58" applyFont="1" applyFill="1" applyBorder="1" applyAlignment="1" quotePrefix="1">
      <alignment horizontal="right"/>
      <protection/>
    </xf>
    <xf numFmtId="3" fontId="91" fillId="33" borderId="13" xfId="58" applyNumberFormat="1" applyFont="1" applyFill="1" applyBorder="1">
      <alignment/>
      <protection/>
    </xf>
    <xf numFmtId="0" fontId="24" fillId="35" borderId="13" xfId="58" applyFont="1" applyFill="1" applyBorder="1" applyAlignment="1">
      <alignment horizontal="left"/>
      <protection/>
    </xf>
    <xf numFmtId="3" fontId="100" fillId="33" borderId="13" xfId="58" applyNumberFormat="1" applyFont="1" applyFill="1" applyBorder="1">
      <alignment/>
      <protection/>
    </xf>
    <xf numFmtId="0" fontId="102" fillId="35" borderId="12" xfId="58" applyFont="1" applyFill="1" applyBorder="1">
      <alignment/>
      <protection/>
    </xf>
    <xf numFmtId="0" fontId="90" fillId="35" borderId="13" xfId="58" applyFont="1" applyFill="1" applyBorder="1" applyAlignment="1">
      <alignment horizontal="center"/>
      <protection/>
    </xf>
    <xf numFmtId="0" fontId="102" fillId="35" borderId="13" xfId="58" applyFont="1" applyFill="1" applyBorder="1">
      <alignment/>
      <protection/>
    </xf>
    <xf numFmtId="17" fontId="90" fillId="35" borderId="12" xfId="58" applyNumberFormat="1" applyFont="1" applyFill="1" applyBorder="1" applyAlignment="1">
      <alignment horizontal="center"/>
      <protection/>
    </xf>
    <xf numFmtId="0" fontId="102" fillId="35" borderId="13" xfId="58" applyFont="1" applyFill="1" applyBorder="1" applyAlignment="1">
      <alignment horizontal="right"/>
      <protection/>
    </xf>
    <xf numFmtId="17" fontId="101" fillId="35" borderId="12" xfId="58" applyNumberFormat="1" applyFont="1" applyFill="1" applyBorder="1" applyAlignment="1">
      <alignment horizontal="center"/>
      <protection/>
    </xf>
    <xf numFmtId="0" fontId="101" fillId="35" borderId="13" xfId="58" applyFont="1" applyFill="1" applyBorder="1" applyAlignment="1">
      <alignment horizontal="right"/>
      <protection/>
    </xf>
    <xf numFmtId="3" fontId="90" fillId="33" borderId="13" xfId="58" applyNumberFormat="1" applyFont="1" applyFill="1" applyBorder="1">
      <alignment/>
      <protection/>
    </xf>
    <xf numFmtId="3" fontId="91" fillId="0" borderId="13" xfId="58" applyNumberFormat="1" applyFont="1" applyFill="1" applyBorder="1">
      <alignment/>
      <protection/>
    </xf>
    <xf numFmtId="0" fontId="102" fillId="35" borderId="14" xfId="58" applyFont="1" applyFill="1" applyBorder="1">
      <alignment/>
      <protection/>
    </xf>
    <xf numFmtId="0" fontId="102" fillId="35" borderId="12" xfId="58" applyFont="1" applyFill="1" applyBorder="1" quotePrefix="1">
      <alignment/>
      <protection/>
    </xf>
    <xf numFmtId="17" fontId="102" fillId="35" borderId="12" xfId="58" applyNumberFormat="1" applyFont="1" applyFill="1" applyBorder="1" applyAlignment="1" quotePrefix="1">
      <alignment horizontal="center"/>
      <protection/>
    </xf>
    <xf numFmtId="0" fontId="102" fillId="35" borderId="13" xfId="58" applyFont="1" applyFill="1" applyBorder="1" applyAlignment="1" quotePrefix="1">
      <alignment horizontal="right"/>
      <protection/>
    </xf>
    <xf numFmtId="2" fontId="100" fillId="35" borderId="12" xfId="58" applyNumberFormat="1" applyFont="1" applyFill="1" applyBorder="1" applyAlignment="1">
      <alignment/>
      <protection/>
    </xf>
    <xf numFmtId="2" fontId="100" fillId="35" borderId="14" xfId="58" applyNumberFormat="1" applyFont="1" applyFill="1" applyBorder="1" applyAlignment="1">
      <alignment/>
      <protection/>
    </xf>
    <xf numFmtId="0" fontId="90" fillId="35" borderId="14" xfId="58" applyFont="1" applyFill="1" applyBorder="1">
      <alignment/>
      <protection/>
    </xf>
    <xf numFmtId="187" fontId="90" fillId="35" borderId="13" xfId="44" applyNumberFormat="1" applyFont="1" applyFill="1" applyBorder="1" applyAlignment="1">
      <alignment/>
    </xf>
    <xf numFmtId="187" fontId="100" fillId="35" borderId="13" xfId="44" applyNumberFormat="1" applyFont="1" applyFill="1" applyBorder="1" applyAlignment="1">
      <alignment/>
    </xf>
    <xf numFmtId="187" fontId="6" fillId="33" borderId="13" xfId="44" applyNumberFormat="1" applyFont="1" applyFill="1" applyBorder="1" applyAlignment="1">
      <alignment/>
    </xf>
    <xf numFmtId="187" fontId="13" fillId="33" borderId="13" xfId="44" applyNumberFormat="1" applyFont="1" applyFill="1" applyBorder="1" applyAlignment="1">
      <alignment/>
    </xf>
    <xf numFmtId="187" fontId="100" fillId="35" borderId="13" xfId="58" applyNumberFormat="1" applyFont="1" applyFill="1" applyBorder="1">
      <alignment/>
      <protection/>
    </xf>
    <xf numFmtId="187" fontId="100" fillId="35" borderId="12" xfId="58" applyNumberFormat="1" applyFont="1" applyFill="1" applyBorder="1">
      <alignment/>
      <protection/>
    </xf>
    <xf numFmtId="3" fontId="100" fillId="35" borderId="13" xfId="58" applyNumberFormat="1" applyFont="1" applyFill="1" applyBorder="1" applyAlignment="1">
      <alignment horizontal="right"/>
      <protection/>
    </xf>
    <xf numFmtId="17" fontId="90" fillId="35" borderId="12" xfId="58" applyNumberFormat="1" applyFont="1" applyFill="1" applyBorder="1" applyAlignment="1" quotePrefix="1">
      <alignment horizontal="center"/>
      <protection/>
    </xf>
    <xf numFmtId="0" fontId="90" fillId="35" borderId="13" xfId="58" applyFont="1" applyFill="1" applyBorder="1" applyAlignment="1" quotePrefix="1">
      <alignment horizontal="right"/>
      <protection/>
    </xf>
    <xf numFmtId="187" fontId="91" fillId="0" borderId="13" xfId="58" applyNumberFormat="1" applyFont="1" applyFill="1" applyBorder="1">
      <alignment/>
      <protection/>
    </xf>
    <xf numFmtId="187" fontId="91" fillId="33" borderId="13" xfId="44" applyNumberFormat="1" applyFont="1" applyFill="1" applyBorder="1" applyAlignment="1">
      <alignment/>
    </xf>
    <xf numFmtId="3" fontId="91" fillId="35" borderId="13" xfId="58" applyNumberFormat="1" applyFont="1" applyFill="1" applyBorder="1" applyAlignment="1">
      <alignment horizontal="right"/>
      <protection/>
    </xf>
    <xf numFmtId="0" fontId="90" fillId="35" borderId="11" xfId="58" applyFont="1" applyFill="1" applyBorder="1" applyAlignment="1" quotePrefix="1">
      <alignment horizontal="right"/>
      <protection/>
    </xf>
    <xf numFmtId="0" fontId="90" fillId="35" borderId="11" xfId="58" applyFont="1" applyFill="1" applyBorder="1">
      <alignment/>
      <protection/>
    </xf>
    <xf numFmtId="0" fontId="102" fillId="35" borderId="11" xfId="58" applyFont="1" applyFill="1" applyBorder="1" applyAlignment="1" quotePrefix="1">
      <alignment horizontal="center"/>
      <protection/>
    </xf>
    <xf numFmtId="0" fontId="88" fillId="0" borderId="11" xfId="58" applyFont="1" applyBorder="1">
      <alignment/>
      <protection/>
    </xf>
    <xf numFmtId="0" fontId="88" fillId="0" borderId="12" xfId="58" applyFont="1" applyBorder="1">
      <alignment/>
      <protection/>
    </xf>
    <xf numFmtId="0" fontId="88" fillId="0" borderId="14" xfId="58" applyFont="1" applyBorder="1">
      <alignment/>
      <protection/>
    </xf>
    <xf numFmtId="0" fontId="88" fillId="0" borderId="11" xfId="58" applyFont="1" applyBorder="1" applyAlignment="1" quotePrefix="1">
      <alignment horizontal="center"/>
      <protection/>
    </xf>
    <xf numFmtId="0" fontId="88" fillId="0" borderId="13" xfId="58" applyFont="1" applyBorder="1">
      <alignment/>
      <protection/>
    </xf>
    <xf numFmtId="0" fontId="88" fillId="0" borderId="0" xfId="58" applyFont="1">
      <alignment/>
      <protection/>
    </xf>
    <xf numFmtId="0" fontId="88" fillId="0" borderId="13" xfId="58" applyFont="1" applyBorder="1" applyAlignment="1">
      <alignment horizontal="center"/>
      <protection/>
    </xf>
    <xf numFmtId="0" fontId="88" fillId="35" borderId="12" xfId="58" applyFont="1" applyFill="1" applyBorder="1" quotePrefix="1">
      <alignment/>
      <protection/>
    </xf>
    <xf numFmtId="17" fontId="88" fillId="0" borderId="12" xfId="58" applyNumberFormat="1" applyFont="1" applyBorder="1" applyAlignment="1" quotePrefix="1">
      <alignment horizontal="center"/>
      <protection/>
    </xf>
    <xf numFmtId="0" fontId="88" fillId="0" borderId="13" xfId="58" applyFont="1" applyBorder="1" applyAlignment="1" quotePrefix="1">
      <alignment horizontal="right"/>
      <protection/>
    </xf>
    <xf numFmtId="3" fontId="87" fillId="0" borderId="11" xfId="58" applyNumberFormat="1" applyFont="1" applyBorder="1">
      <alignment/>
      <protection/>
    </xf>
    <xf numFmtId="0" fontId="87" fillId="0" borderId="12" xfId="58" applyFont="1" applyFill="1" applyBorder="1" applyAlignment="1">
      <alignment/>
      <protection/>
    </xf>
    <xf numFmtId="0" fontId="91" fillId="0" borderId="12" xfId="58" applyFont="1" applyFill="1" applyBorder="1">
      <alignment/>
      <protection/>
    </xf>
    <xf numFmtId="0" fontId="91" fillId="0" borderId="12" xfId="58" applyFont="1" applyFill="1" applyBorder="1" applyAlignment="1">
      <alignment/>
      <protection/>
    </xf>
    <xf numFmtId="3" fontId="87" fillId="0" borderId="13" xfId="58" applyNumberFormat="1" applyFont="1" applyFill="1" applyBorder="1" applyAlignment="1">
      <alignment/>
      <protection/>
    </xf>
    <xf numFmtId="3" fontId="91" fillId="0" borderId="13" xfId="58" applyNumberFormat="1" applyFont="1" applyFill="1" applyBorder="1" applyAlignment="1">
      <alignment/>
      <protection/>
    </xf>
    <xf numFmtId="0" fontId="91" fillId="0" borderId="14" xfId="58" applyFont="1" applyFill="1" applyBorder="1">
      <alignment/>
      <protection/>
    </xf>
    <xf numFmtId="0" fontId="88" fillId="0" borderId="12" xfId="58" applyFont="1" applyBorder="1" quotePrefix="1">
      <alignment/>
      <protection/>
    </xf>
    <xf numFmtId="187" fontId="87" fillId="0" borderId="13" xfId="44" applyNumberFormat="1" applyFont="1" applyBorder="1" applyAlignment="1">
      <alignment horizontal="center" vertical="top"/>
    </xf>
    <xf numFmtId="0" fontId="12" fillId="0" borderId="13" xfId="58" applyFont="1" applyBorder="1" applyAlignment="1">
      <alignment horizontal="center"/>
      <protection/>
    </xf>
    <xf numFmtId="3" fontId="12" fillId="0" borderId="11" xfId="58" applyNumberFormat="1" applyFont="1" applyBorder="1">
      <alignment/>
      <protection/>
    </xf>
    <xf numFmtId="3" fontId="88" fillId="0" borderId="11" xfId="58" applyNumberFormat="1" applyFont="1" applyBorder="1">
      <alignment/>
      <protection/>
    </xf>
    <xf numFmtId="3" fontId="6" fillId="0" borderId="11" xfId="58" applyNumberFormat="1" applyFont="1" applyBorder="1">
      <alignment/>
      <protection/>
    </xf>
    <xf numFmtId="0" fontId="6" fillId="0" borderId="14" xfId="58" applyFont="1" applyBorder="1" applyAlignment="1">
      <alignment horizontal="center"/>
      <protection/>
    </xf>
    <xf numFmtId="187" fontId="23" fillId="33" borderId="10" xfId="44" applyNumberFormat="1" applyFont="1" applyFill="1" applyBorder="1" applyAlignment="1">
      <alignment/>
    </xf>
    <xf numFmtId="187" fontId="103" fillId="33" borderId="13" xfId="44" applyNumberFormat="1" applyFont="1" applyFill="1" applyBorder="1" applyAlignment="1">
      <alignment/>
    </xf>
    <xf numFmtId="187" fontId="23" fillId="33" borderId="13" xfId="44" applyNumberFormat="1" applyFont="1" applyFill="1" applyBorder="1" applyAlignment="1">
      <alignment/>
    </xf>
    <xf numFmtId="187" fontId="23" fillId="33" borderId="11" xfId="44" applyNumberFormat="1" applyFont="1" applyFill="1" applyBorder="1" applyAlignment="1">
      <alignment/>
    </xf>
    <xf numFmtId="187" fontId="103" fillId="33" borderId="11" xfId="44" applyNumberFormat="1" applyFont="1" applyFill="1" applyBorder="1" applyAlignment="1">
      <alignment/>
    </xf>
    <xf numFmtId="0" fontId="19" fillId="0" borderId="12" xfId="58" applyFont="1" applyBorder="1">
      <alignment/>
      <protection/>
    </xf>
    <xf numFmtId="0" fontId="98" fillId="0" borderId="11" xfId="58" applyFont="1" applyBorder="1">
      <alignment/>
      <protection/>
    </xf>
    <xf numFmtId="0" fontId="6" fillId="0" borderId="11" xfId="58" applyFont="1" applyFill="1" applyBorder="1" applyAlignment="1" quotePrefix="1">
      <alignment horizontal="center"/>
      <protection/>
    </xf>
    <xf numFmtId="0" fontId="12" fillId="0" borderId="13" xfId="58" applyFont="1" applyFill="1" applyBorder="1">
      <alignment/>
      <protection/>
    </xf>
    <xf numFmtId="17" fontId="6" fillId="0" borderId="12" xfId="58" applyNumberFormat="1" applyFont="1" applyBorder="1" applyAlignment="1" quotePrefix="1">
      <alignment horizontal="center"/>
      <protection/>
    </xf>
    <xf numFmtId="3" fontId="88" fillId="0" borderId="13" xfId="58" applyNumberFormat="1" applyFont="1" applyFill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12" fillId="0" borderId="11" xfId="58" applyFont="1" applyFill="1" applyBorder="1" applyAlignment="1">
      <alignment/>
      <protection/>
    </xf>
    <xf numFmtId="0" fontId="6" fillId="0" borderId="12" xfId="58" applyFont="1" applyFill="1" applyBorder="1" applyAlignment="1">
      <alignment vertical="center"/>
      <protection/>
    </xf>
    <xf numFmtId="0" fontId="12" fillId="0" borderId="13" xfId="58" applyFont="1" applyFill="1" applyBorder="1" applyAlignment="1" quotePrefix="1">
      <alignment horizontal="center"/>
      <protection/>
    </xf>
    <xf numFmtId="0" fontId="12" fillId="0" borderId="12" xfId="58" applyFont="1" applyFill="1" applyBorder="1" applyAlignment="1" quotePrefix="1">
      <alignment horizontal="center"/>
      <protection/>
    </xf>
    <xf numFmtId="0" fontId="12" fillId="0" borderId="11" xfId="58" applyFont="1" applyFill="1" applyBorder="1" applyAlignment="1" quotePrefix="1">
      <alignment horizontal="center"/>
      <protection/>
    </xf>
    <xf numFmtId="41" fontId="12" fillId="0" borderId="13" xfId="44" applyNumberFormat="1" applyFont="1" applyFill="1" applyBorder="1" applyAlignment="1">
      <alignment horizontal="right" vertical="center" wrapText="1"/>
    </xf>
    <xf numFmtId="0" fontId="14" fillId="0" borderId="14" xfId="58" applyFont="1" applyFill="1" applyBorder="1" applyAlignment="1">
      <alignment vertical="center"/>
      <protection/>
    </xf>
    <xf numFmtId="0" fontId="14" fillId="0" borderId="13" xfId="58" applyFont="1" applyFill="1" applyBorder="1" applyAlignment="1">
      <alignment vertical="center"/>
      <protection/>
    </xf>
    <xf numFmtId="0" fontId="12" fillId="0" borderId="12" xfId="58" applyFont="1" applyFill="1" applyBorder="1" applyAlignment="1">
      <alignment/>
      <protection/>
    </xf>
    <xf numFmtId="0" fontId="0" fillId="0" borderId="12" xfId="58" applyFont="1" applyBorder="1" applyAlignment="1">
      <alignment/>
      <protection/>
    </xf>
    <xf numFmtId="41" fontId="6" fillId="0" borderId="14" xfId="44" applyNumberFormat="1" applyFont="1" applyFill="1" applyBorder="1" applyAlignment="1">
      <alignment horizontal="right" vertical="center" wrapText="1"/>
    </xf>
    <xf numFmtId="41" fontId="6" fillId="0" borderId="13" xfId="44" applyNumberFormat="1" applyFont="1" applyFill="1" applyBorder="1" applyAlignment="1">
      <alignment horizontal="right" vertical="center" wrapText="1"/>
    </xf>
    <xf numFmtId="0" fontId="13" fillId="0" borderId="11" xfId="58" applyFont="1" applyFill="1" applyBorder="1">
      <alignment/>
      <protection/>
    </xf>
    <xf numFmtId="0" fontId="13" fillId="0" borderId="12" xfId="58" applyFont="1" applyFill="1" applyBorder="1">
      <alignment/>
      <protection/>
    </xf>
    <xf numFmtId="0" fontId="13" fillId="0" borderId="12" xfId="58" applyFont="1" applyBorder="1">
      <alignment/>
      <protection/>
    </xf>
    <xf numFmtId="0" fontId="13" fillId="0" borderId="13" xfId="58" applyFont="1" applyFill="1" applyBorder="1" applyAlignment="1">
      <alignment horizontal="center"/>
      <protection/>
    </xf>
    <xf numFmtId="0" fontId="13" fillId="0" borderId="13" xfId="58" applyFont="1" applyBorder="1" applyAlignment="1" quotePrefix="1">
      <alignment horizontal="center"/>
      <protection/>
    </xf>
    <xf numFmtId="0" fontId="13" fillId="0" borderId="12" xfId="58" applyFont="1" applyBorder="1" applyAlignment="1" quotePrefix="1">
      <alignment horizontal="center"/>
      <protection/>
    </xf>
    <xf numFmtId="0" fontId="13" fillId="0" borderId="11" xfId="58" applyFont="1" applyBorder="1" applyAlignment="1" quotePrefix="1">
      <alignment horizontal="center"/>
      <protection/>
    </xf>
    <xf numFmtId="3" fontId="13" fillId="0" borderId="13" xfId="58" applyNumberFormat="1" applyFont="1" applyFill="1" applyBorder="1">
      <alignment/>
      <protection/>
    </xf>
    <xf numFmtId="0" fontId="6" fillId="0" borderId="11" xfId="58" applyFont="1" applyFill="1" applyBorder="1">
      <alignment/>
      <protection/>
    </xf>
    <xf numFmtId="0" fontId="6" fillId="0" borderId="12" xfId="58" applyFont="1" applyFill="1" applyBorder="1" applyAlignment="1">
      <alignment/>
      <protection/>
    </xf>
    <xf numFmtId="17" fontId="90" fillId="35" borderId="13" xfId="58" applyNumberFormat="1" applyFont="1" applyFill="1" applyBorder="1" applyAlignment="1">
      <alignment/>
      <protection/>
    </xf>
    <xf numFmtId="17" fontId="90" fillId="35" borderId="12" xfId="58" applyNumberFormat="1" applyFont="1" applyFill="1" applyBorder="1" applyAlignment="1">
      <alignment/>
      <protection/>
    </xf>
    <xf numFmtId="3" fontId="90" fillId="35" borderId="11" xfId="58" applyNumberFormat="1" applyFont="1" applyFill="1" applyBorder="1" applyAlignment="1">
      <alignment/>
      <protection/>
    </xf>
    <xf numFmtId="0" fontId="6" fillId="0" borderId="13" xfId="58" applyFont="1" applyFill="1" applyBorder="1">
      <alignment/>
      <protection/>
    </xf>
    <xf numFmtId="0" fontId="88" fillId="0" borderId="0" xfId="58" applyFont="1" applyFill="1">
      <alignment/>
      <protection/>
    </xf>
    <xf numFmtId="0" fontId="19" fillId="0" borderId="11" xfId="58" applyFont="1" applyFill="1" applyBorder="1">
      <alignment/>
      <protection/>
    </xf>
    <xf numFmtId="0" fontId="19" fillId="0" borderId="14" xfId="58" applyFont="1" applyFill="1" applyBorder="1">
      <alignment/>
      <protection/>
    </xf>
    <xf numFmtId="3" fontId="21" fillId="0" borderId="13" xfId="58" applyNumberFormat="1" applyFont="1" applyFill="1" applyBorder="1">
      <alignment/>
      <protection/>
    </xf>
    <xf numFmtId="0" fontId="94" fillId="0" borderId="0" xfId="58" applyFont="1" applyFill="1">
      <alignment/>
      <protection/>
    </xf>
    <xf numFmtId="0" fontId="16" fillId="0" borderId="11" xfId="58" applyFont="1" applyFill="1" applyBorder="1">
      <alignment/>
      <protection/>
    </xf>
    <xf numFmtId="0" fontId="13" fillId="0" borderId="12" xfId="58" applyFont="1" applyFill="1" applyBorder="1" applyAlignment="1">
      <alignment/>
      <protection/>
    </xf>
    <xf numFmtId="0" fontId="16" fillId="0" borderId="12" xfId="58" applyFont="1" applyFill="1" applyBorder="1" applyAlignment="1">
      <alignment/>
      <protection/>
    </xf>
    <xf numFmtId="0" fontId="16" fillId="0" borderId="14" xfId="58" applyFont="1" applyFill="1" applyBorder="1">
      <alignment/>
      <protection/>
    </xf>
    <xf numFmtId="0" fontId="13" fillId="35" borderId="13" xfId="58" applyFont="1" applyFill="1" applyBorder="1" applyAlignment="1">
      <alignment horizontal="center"/>
      <protection/>
    </xf>
    <xf numFmtId="17" fontId="13" fillId="0" borderId="12" xfId="58" applyNumberFormat="1" applyFont="1" applyFill="1" applyBorder="1" applyAlignment="1">
      <alignment horizontal="center"/>
      <protection/>
    </xf>
    <xf numFmtId="17" fontId="13" fillId="0" borderId="13" xfId="58" applyNumberFormat="1" applyFont="1" applyFill="1" applyBorder="1" applyAlignment="1">
      <alignment/>
      <protection/>
    </xf>
    <xf numFmtId="17" fontId="13" fillId="0" borderId="12" xfId="58" applyNumberFormat="1" applyFont="1" applyFill="1" applyBorder="1" applyAlignment="1">
      <alignment/>
      <protection/>
    </xf>
    <xf numFmtId="3" fontId="13" fillId="0" borderId="11" xfId="58" applyNumberFormat="1" applyFont="1" applyFill="1" applyBorder="1" applyAlignment="1">
      <alignment/>
      <protection/>
    </xf>
    <xf numFmtId="0" fontId="13" fillId="0" borderId="13" xfId="58" applyFont="1" applyFill="1" applyBorder="1">
      <alignment/>
      <protection/>
    </xf>
    <xf numFmtId="3" fontId="13" fillId="0" borderId="13" xfId="58" applyNumberFormat="1" applyFont="1" applyFill="1" applyBorder="1" applyAlignment="1">
      <alignment/>
      <protection/>
    </xf>
    <xf numFmtId="0" fontId="16" fillId="0" borderId="0" xfId="58" applyFont="1" applyFill="1">
      <alignment/>
      <protection/>
    </xf>
    <xf numFmtId="17" fontId="6" fillId="0" borderId="12" xfId="58" applyNumberFormat="1" applyFont="1" applyFill="1" applyBorder="1" applyAlignment="1">
      <alignment horizontal="center"/>
      <protection/>
    </xf>
    <xf numFmtId="17" fontId="6" fillId="0" borderId="13" xfId="58" applyNumberFormat="1" applyFont="1" applyFill="1" applyBorder="1" applyAlignment="1">
      <alignment/>
      <protection/>
    </xf>
    <xf numFmtId="17" fontId="6" fillId="0" borderId="12" xfId="58" applyNumberFormat="1" applyFont="1" applyFill="1" applyBorder="1" applyAlignment="1">
      <alignment/>
      <protection/>
    </xf>
    <xf numFmtId="17" fontId="6" fillId="0" borderId="13" xfId="58" applyNumberFormat="1" applyFont="1" applyFill="1" applyBorder="1" applyAlignment="1">
      <alignment horizontal="center"/>
      <protection/>
    </xf>
    <xf numFmtId="17" fontId="6" fillId="0" borderId="14" xfId="58" applyNumberFormat="1" applyFont="1" applyFill="1" applyBorder="1" applyAlignment="1">
      <alignment/>
      <protection/>
    </xf>
    <xf numFmtId="3" fontId="6" fillId="0" borderId="13" xfId="58" applyNumberFormat="1" applyFont="1" applyFill="1" applyBorder="1" applyAlignment="1">
      <alignment/>
      <protection/>
    </xf>
    <xf numFmtId="0" fontId="13" fillId="0" borderId="14" xfId="58" applyFont="1" applyFill="1" applyBorder="1">
      <alignment/>
      <protection/>
    </xf>
    <xf numFmtId="3" fontId="90" fillId="35" borderId="14" xfId="58" applyNumberFormat="1" applyFont="1" applyFill="1" applyBorder="1" applyAlignment="1">
      <alignment/>
      <protection/>
    </xf>
    <xf numFmtId="0" fontId="31" fillId="0" borderId="12" xfId="58" applyFont="1" applyFill="1" applyBorder="1" applyAlignment="1">
      <alignment/>
      <protection/>
    </xf>
    <xf numFmtId="0" fontId="6" fillId="35" borderId="13" xfId="58" applyFont="1" applyFill="1" applyBorder="1" applyAlignment="1" quotePrefix="1">
      <alignment horizontal="center"/>
      <protection/>
    </xf>
    <xf numFmtId="0" fontId="6" fillId="35" borderId="14" xfId="58" applyFont="1" applyFill="1" applyBorder="1" applyAlignment="1" quotePrefix="1">
      <alignment horizontal="center"/>
      <protection/>
    </xf>
    <xf numFmtId="0" fontId="13" fillId="35" borderId="13" xfId="58" applyFont="1" applyFill="1" applyBorder="1" applyAlignment="1" quotePrefix="1">
      <alignment horizontal="center"/>
      <protection/>
    </xf>
    <xf numFmtId="0" fontId="13" fillId="35" borderId="12" xfId="58" applyFont="1" applyFill="1" applyBorder="1" applyAlignment="1" quotePrefix="1">
      <alignment horizontal="center"/>
      <protection/>
    </xf>
    <xf numFmtId="0" fontId="104" fillId="0" borderId="0" xfId="58" applyFont="1" applyFill="1">
      <alignment/>
      <protection/>
    </xf>
    <xf numFmtId="0" fontId="6" fillId="0" borderId="14" xfId="58" applyFont="1" applyFill="1" applyBorder="1">
      <alignment/>
      <protection/>
    </xf>
    <xf numFmtId="3" fontId="90" fillId="35" borderId="12" xfId="58" applyNumberFormat="1" applyFont="1" applyFill="1" applyBorder="1">
      <alignment/>
      <protection/>
    </xf>
    <xf numFmtId="17" fontId="13" fillId="35" borderId="12" xfId="58" applyNumberFormat="1" applyFont="1" applyFill="1" applyBorder="1" applyAlignment="1">
      <alignment horizontal="center"/>
      <protection/>
    </xf>
    <xf numFmtId="17" fontId="13" fillId="35" borderId="13" xfId="58" applyNumberFormat="1" applyFont="1" applyFill="1" applyBorder="1" applyAlignment="1">
      <alignment/>
      <protection/>
    </xf>
    <xf numFmtId="17" fontId="13" fillId="35" borderId="12" xfId="58" applyNumberFormat="1" applyFont="1" applyFill="1" applyBorder="1" applyAlignment="1">
      <alignment/>
      <protection/>
    </xf>
    <xf numFmtId="0" fontId="24" fillId="0" borderId="13" xfId="58" applyFont="1" applyFill="1" applyBorder="1">
      <alignment/>
      <protection/>
    </xf>
    <xf numFmtId="3" fontId="91" fillId="35" borderId="13" xfId="58" applyNumberFormat="1" applyFont="1" applyFill="1" applyBorder="1" applyAlignment="1">
      <alignment/>
      <protection/>
    </xf>
    <xf numFmtId="0" fontId="91" fillId="0" borderId="0" xfId="58" applyFont="1" applyFill="1">
      <alignment/>
      <protection/>
    </xf>
    <xf numFmtId="3" fontId="90" fillId="35" borderId="13" xfId="58" applyNumberFormat="1" applyFont="1" applyFill="1" applyBorder="1" applyAlignment="1">
      <alignment/>
      <protection/>
    </xf>
    <xf numFmtId="0" fontId="105" fillId="35" borderId="13" xfId="58" applyFont="1" applyFill="1" applyBorder="1">
      <alignment/>
      <protection/>
    </xf>
    <xf numFmtId="3" fontId="90" fillId="0" borderId="13" xfId="58" applyNumberFormat="1" applyFont="1" applyFill="1" applyBorder="1" applyAlignment="1">
      <alignment/>
      <protection/>
    </xf>
    <xf numFmtId="3" fontId="100" fillId="0" borderId="13" xfId="58" applyNumberFormat="1" applyFont="1" applyFill="1" applyBorder="1" applyAlignment="1">
      <alignment/>
      <protection/>
    </xf>
    <xf numFmtId="17" fontId="90" fillId="35" borderId="13" xfId="58" applyNumberFormat="1" applyFont="1" applyFill="1" applyBorder="1" applyAlignment="1">
      <alignment horizontal="right"/>
      <protection/>
    </xf>
    <xf numFmtId="17" fontId="90" fillId="35" borderId="13" xfId="58" applyNumberFormat="1" applyFont="1" applyFill="1" applyBorder="1" applyAlignment="1">
      <alignment horizontal="center"/>
      <protection/>
    </xf>
    <xf numFmtId="0" fontId="14" fillId="0" borderId="13" xfId="58" applyFont="1" applyFill="1" applyBorder="1">
      <alignment/>
      <protection/>
    </xf>
    <xf numFmtId="17" fontId="13" fillId="0" borderId="13" xfId="58" applyNumberFormat="1" applyFont="1" applyFill="1" applyBorder="1" applyAlignment="1">
      <alignment horizontal="center"/>
      <protection/>
    </xf>
    <xf numFmtId="0" fontId="24" fillId="0" borderId="14" xfId="58" applyFont="1" applyFill="1" applyBorder="1">
      <alignment/>
      <protection/>
    </xf>
    <xf numFmtId="0" fontId="31" fillId="35" borderId="12" xfId="58" applyFont="1" applyFill="1" applyBorder="1" applyAlignment="1">
      <alignment/>
      <protection/>
    </xf>
    <xf numFmtId="0" fontId="6" fillId="35" borderId="12" xfId="58" applyFont="1" applyFill="1" applyBorder="1" applyAlignment="1">
      <alignment/>
      <protection/>
    </xf>
    <xf numFmtId="17" fontId="90" fillId="0" borderId="12" xfId="58" applyNumberFormat="1" applyFont="1" applyFill="1" applyBorder="1" applyAlignment="1">
      <alignment horizontal="center"/>
      <protection/>
    </xf>
    <xf numFmtId="17" fontId="90" fillId="0" borderId="13" xfId="58" applyNumberFormat="1" applyFont="1" applyFill="1" applyBorder="1" applyAlignment="1">
      <alignment/>
      <protection/>
    </xf>
    <xf numFmtId="17" fontId="90" fillId="0" borderId="12" xfId="58" applyNumberFormat="1" applyFont="1" applyFill="1" applyBorder="1" applyAlignment="1">
      <alignment/>
      <protection/>
    </xf>
    <xf numFmtId="0" fontId="14" fillId="0" borderId="14" xfId="58" applyFont="1" applyFill="1" applyBorder="1">
      <alignment/>
      <protection/>
    </xf>
    <xf numFmtId="0" fontId="88" fillId="0" borderId="11" xfId="58" applyFont="1" applyFill="1" applyBorder="1">
      <alignment/>
      <protection/>
    </xf>
    <xf numFmtId="0" fontId="88" fillId="0" borderId="12" xfId="58" applyFont="1" applyFill="1" applyBorder="1" applyAlignment="1">
      <alignment/>
      <protection/>
    </xf>
    <xf numFmtId="0" fontId="88" fillId="0" borderId="13" xfId="58" applyFont="1" applyFill="1" applyBorder="1">
      <alignment/>
      <protection/>
    </xf>
    <xf numFmtId="17" fontId="87" fillId="0" borderId="12" xfId="58" applyNumberFormat="1" applyFont="1" applyFill="1" applyBorder="1" applyAlignment="1">
      <alignment horizontal="center"/>
      <protection/>
    </xf>
    <xf numFmtId="17" fontId="87" fillId="0" borderId="13" xfId="58" applyNumberFormat="1" applyFont="1" applyFill="1" applyBorder="1" applyAlignment="1">
      <alignment/>
      <protection/>
    </xf>
    <xf numFmtId="17" fontId="87" fillId="0" borderId="12" xfId="58" applyNumberFormat="1" applyFont="1" applyFill="1" applyBorder="1" applyAlignment="1">
      <alignment/>
      <protection/>
    </xf>
    <xf numFmtId="3" fontId="106" fillId="0" borderId="13" xfId="58" applyNumberFormat="1" applyFont="1" applyFill="1" applyBorder="1" applyAlignment="1">
      <alignment horizontal="right"/>
      <protection/>
    </xf>
    <xf numFmtId="0" fontId="96" fillId="0" borderId="14" xfId="58" applyFont="1" applyFill="1" applyBorder="1">
      <alignment/>
      <protection/>
    </xf>
    <xf numFmtId="0" fontId="96" fillId="0" borderId="13" xfId="58" applyFont="1" applyFill="1" applyBorder="1">
      <alignment/>
      <protection/>
    </xf>
    <xf numFmtId="0" fontId="102" fillId="0" borderId="12" xfId="58" applyFont="1" applyFill="1" applyBorder="1" applyAlignment="1">
      <alignment/>
      <protection/>
    </xf>
    <xf numFmtId="0" fontId="90" fillId="0" borderId="12" xfId="58" applyFont="1" applyFill="1" applyBorder="1" applyAlignment="1">
      <alignment/>
      <protection/>
    </xf>
    <xf numFmtId="17" fontId="6" fillId="35" borderId="13" xfId="58" applyNumberFormat="1" applyFont="1" applyFill="1" applyBorder="1" applyAlignment="1">
      <alignment/>
      <protection/>
    </xf>
    <xf numFmtId="17" fontId="6" fillId="35" borderId="12" xfId="58" applyNumberFormat="1" applyFont="1" applyFill="1" applyBorder="1" applyAlignment="1">
      <alignment/>
      <protection/>
    </xf>
    <xf numFmtId="3" fontId="6" fillId="35" borderId="13" xfId="58" applyNumberFormat="1" applyFont="1" applyFill="1" applyBorder="1" applyAlignment="1">
      <alignment/>
      <protection/>
    </xf>
    <xf numFmtId="17" fontId="12" fillId="0" borderId="12" xfId="58" applyNumberFormat="1" applyFont="1" applyFill="1" applyBorder="1" applyAlignment="1" quotePrefix="1">
      <alignment horizontal="center"/>
      <protection/>
    </xf>
    <xf numFmtId="17" fontId="6" fillId="0" borderId="13" xfId="58" applyNumberFormat="1" applyFont="1" applyFill="1" applyBorder="1" applyAlignment="1">
      <alignment horizontal="right"/>
      <protection/>
    </xf>
    <xf numFmtId="0" fontId="88" fillId="0" borderId="12" xfId="58" applyFont="1" applyFill="1" applyBorder="1">
      <alignment/>
      <protection/>
    </xf>
    <xf numFmtId="17" fontId="87" fillId="0" borderId="13" xfId="58" applyNumberFormat="1" applyFont="1" applyFill="1" applyBorder="1" applyAlignment="1">
      <alignment horizontal="right"/>
      <protection/>
    </xf>
    <xf numFmtId="0" fontId="87" fillId="0" borderId="14" xfId="58" applyFont="1" applyFill="1" applyBorder="1">
      <alignment/>
      <protection/>
    </xf>
    <xf numFmtId="0" fontId="87" fillId="0" borderId="13" xfId="58" applyFont="1" applyFill="1" applyBorder="1">
      <alignment/>
      <protection/>
    </xf>
    <xf numFmtId="0" fontId="13" fillId="35" borderId="12" xfId="58" applyFont="1" applyFill="1" applyBorder="1" applyAlignment="1">
      <alignment/>
      <protection/>
    </xf>
    <xf numFmtId="17" fontId="87" fillId="0" borderId="13" xfId="58" applyNumberFormat="1" applyFont="1" applyFill="1" applyBorder="1">
      <alignment/>
      <protection/>
    </xf>
    <xf numFmtId="17" fontId="87" fillId="0" borderId="12" xfId="58" applyNumberFormat="1" applyFont="1" applyFill="1" applyBorder="1" applyAlignment="1" quotePrefix="1">
      <alignment horizontal="center"/>
      <protection/>
    </xf>
    <xf numFmtId="17" fontId="87" fillId="0" borderId="11" xfId="58" applyNumberFormat="1" applyFont="1" applyFill="1" applyBorder="1" applyAlignment="1">
      <alignment horizontal="center"/>
      <protection/>
    </xf>
    <xf numFmtId="0" fontId="91" fillId="0" borderId="11" xfId="58" applyFont="1" applyFill="1" applyBorder="1">
      <alignment/>
      <protection/>
    </xf>
    <xf numFmtId="0" fontId="91" fillId="0" borderId="13" xfId="58" applyFont="1" applyFill="1" applyBorder="1">
      <alignment/>
      <protection/>
    </xf>
    <xf numFmtId="17" fontId="91" fillId="0" borderId="12" xfId="58" applyNumberFormat="1" applyFont="1" applyFill="1" applyBorder="1" applyAlignment="1">
      <alignment horizontal="center"/>
      <protection/>
    </xf>
    <xf numFmtId="17" fontId="91" fillId="0" borderId="13" xfId="58" applyNumberFormat="1" applyFont="1" applyFill="1" applyBorder="1">
      <alignment/>
      <protection/>
    </xf>
    <xf numFmtId="17" fontId="91" fillId="0" borderId="12" xfId="58" applyNumberFormat="1" applyFont="1" applyFill="1" applyBorder="1" applyAlignment="1" quotePrefix="1">
      <alignment horizontal="center"/>
      <protection/>
    </xf>
    <xf numFmtId="17" fontId="91" fillId="0" borderId="11" xfId="58" applyNumberFormat="1" applyFont="1" applyFill="1" applyBorder="1" applyAlignment="1">
      <alignment horizontal="center"/>
      <protection/>
    </xf>
    <xf numFmtId="0" fontId="91" fillId="35" borderId="12" xfId="58" applyFont="1" applyFill="1" applyBorder="1" applyAlignment="1">
      <alignment/>
      <protection/>
    </xf>
    <xf numFmtId="17" fontId="91" fillId="0" borderId="13" xfId="58" applyNumberFormat="1" applyFont="1" applyFill="1" applyBorder="1" applyAlignment="1">
      <alignment/>
      <protection/>
    </xf>
    <xf numFmtId="17" fontId="91" fillId="0" borderId="12" xfId="58" applyNumberFormat="1" applyFont="1" applyFill="1" applyBorder="1" applyAlignment="1">
      <alignment/>
      <protection/>
    </xf>
    <xf numFmtId="17" fontId="6" fillId="0" borderId="13" xfId="58" applyNumberFormat="1" applyFont="1" applyFill="1" applyBorder="1">
      <alignment/>
      <protection/>
    </xf>
    <xf numFmtId="17" fontId="6" fillId="0" borderId="12" xfId="58" applyNumberFormat="1" applyFont="1" applyFill="1" applyBorder="1" applyAlignment="1" quotePrefix="1">
      <alignment horizontal="center"/>
      <protection/>
    </xf>
    <xf numFmtId="17" fontId="6" fillId="0" borderId="11" xfId="58" applyNumberFormat="1" applyFont="1" applyFill="1" applyBorder="1" applyAlignment="1">
      <alignment horizontal="center"/>
      <protection/>
    </xf>
    <xf numFmtId="0" fontId="12" fillId="0" borderId="11" xfId="58" applyFont="1" applyBorder="1" applyAlignment="1" quotePrefix="1">
      <alignment horizontal="right"/>
      <protection/>
    </xf>
    <xf numFmtId="3" fontId="6" fillId="35" borderId="11" xfId="58" applyNumberFormat="1" applyFont="1" applyFill="1" applyBorder="1">
      <alignment/>
      <protection/>
    </xf>
    <xf numFmtId="3" fontId="87" fillId="35" borderId="11" xfId="58" applyNumberFormat="1" applyFont="1" applyFill="1" applyBorder="1">
      <alignment/>
      <protection/>
    </xf>
    <xf numFmtId="3" fontId="87" fillId="35" borderId="12" xfId="58" applyNumberFormat="1" applyFont="1" applyFill="1" applyBorder="1">
      <alignment/>
      <protection/>
    </xf>
    <xf numFmtId="3" fontId="12" fillId="35" borderId="11" xfId="58" applyNumberFormat="1" applyFont="1" applyFill="1" applyBorder="1">
      <alignment/>
      <protection/>
    </xf>
    <xf numFmtId="0" fontId="12" fillId="0" borderId="13" xfId="58" applyFont="1" applyFill="1" applyBorder="1" applyAlignment="1">
      <alignment horizontal="center"/>
      <protection/>
    </xf>
    <xf numFmtId="0" fontId="6" fillId="33" borderId="12" xfId="58" applyFont="1" applyFill="1" applyBorder="1" applyAlignment="1">
      <alignment horizontal="left" vertical="top" wrapText="1"/>
      <protection/>
    </xf>
    <xf numFmtId="17" fontId="101" fillId="35" borderId="13" xfId="58" applyNumberFormat="1" applyFont="1" applyFill="1" applyBorder="1">
      <alignment/>
      <protection/>
    </xf>
    <xf numFmtId="17" fontId="101" fillId="35" borderId="13" xfId="58" applyNumberFormat="1" applyFont="1" applyFill="1" applyBorder="1" applyAlignment="1" quotePrefix="1">
      <alignment horizontal="center"/>
      <protection/>
    </xf>
    <xf numFmtId="3" fontId="101" fillId="35" borderId="13" xfId="58" applyNumberFormat="1" applyFont="1" applyFill="1" applyBorder="1">
      <alignment/>
      <protection/>
    </xf>
    <xf numFmtId="17" fontId="102" fillId="35" borderId="12" xfId="58" applyNumberFormat="1" applyFont="1" applyFill="1" applyBorder="1" applyAlignment="1">
      <alignment horizontal="center"/>
      <protection/>
    </xf>
    <xf numFmtId="17" fontId="102" fillId="35" borderId="13" xfId="58" applyNumberFormat="1" applyFont="1" applyFill="1" applyBorder="1" applyAlignment="1">
      <alignment/>
      <protection/>
    </xf>
    <xf numFmtId="17" fontId="102" fillId="35" borderId="12" xfId="58" applyNumberFormat="1" applyFont="1" applyFill="1" applyBorder="1" applyAlignment="1">
      <alignment/>
      <protection/>
    </xf>
    <xf numFmtId="17" fontId="102" fillId="35" borderId="11" xfId="58" applyNumberFormat="1" applyFont="1" applyFill="1" applyBorder="1" applyAlignment="1">
      <alignment/>
      <protection/>
    </xf>
    <xf numFmtId="3" fontId="102" fillId="35" borderId="13" xfId="58" applyNumberFormat="1" applyFont="1" applyFill="1" applyBorder="1" applyAlignment="1">
      <alignment/>
      <protection/>
    </xf>
    <xf numFmtId="0" fontId="100" fillId="35" borderId="0" xfId="58" applyFont="1" applyFill="1">
      <alignment/>
      <protection/>
    </xf>
    <xf numFmtId="3" fontId="102" fillId="35" borderId="13" xfId="58" applyNumberFormat="1" applyFont="1" applyFill="1" applyBorder="1">
      <alignment/>
      <protection/>
    </xf>
    <xf numFmtId="17" fontId="102" fillId="35" borderId="13" xfId="58" applyNumberFormat="1" applyFont="1" applyFill="1" applyBorder="1" applyAlignment="1">
      <alignment horizontal="right"/>
      <protection/>
    </xf>
    <xf numFmtId="0" fontId="88" fillId="0" borderId="11" xfId="58" applyFont="1" applyBorder="1" applyAlignment="1" quotePrefix="1">
      <alignment horizontal="right"/>
      <protection/>
    </xf>
    <xf numFmtId="3" fontId="87" fillId="0" borderId="11" xfId="58" applyNumberFormat="1" applyFont="1" applyFill="1" applyBorder="1" applyAlignment="1">
      <alignment/>
      <protection/>
    </xf>
    <xf numFmtId="0" fontId="99" fillId="0" borderId="0" xfId="58" applyFont="1">
      <alignment/>
      <protection/>
    </xf>
    <xf numFmtId="0" fontId="87" fillId="35" borderId="13" xfId="58" applyFont="1" applyFill="1" applyBorder="1" applyAlignment="1">
      <alignment/>
      <protection/>
    </xf>
    <xf numFmtId="0" fontId="88" fillId="0" borderId="27" xfId="58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6" fillId="0" borderId="11" xfId="58" applyNumberFormat="1" applyFont="1" applyFill="1" applyBorder="1" applyAlignment="1">
      <alignment/>
      <protection/>
    </xf>
    <xf numFmtId="0" fontId="6" fillId="35" borderId="13" xfId="58" applyFont="1" applyFill="1" applyBorder="1" applyAlignment="1">
      <alignment/>
      <protection/>
    </xf>
    <xf numFmtId="0" fontId="13" fillId="33" borderId="12" xfId="58" applyFont="1" applyFill="1" applyBorder="1" applyAlignment="1">
      <alignment horizontal="left" vertical="top" wrapText="1"/>
      <protection/>
    </xf>
    <xf numFmtId="3" fontId="6" fillId="35" borderId="11" xfId="58" applyNumberFormat="1" applyFont="1" applyFill="1" applyBorder="1" applyAlignment="1">
      <alignment/>
      <protection/>
    </xf>
    <xf numFmtId="17" fontId="90" fillId="35" borderId="11" xfId="58" applyNumberFormat="1" applyFont="1" applyFill="1" applyBorder="1" applyAlignment="1">
      <alignment/>
      <protection/>
    </xf>
    <xf numFmtId="17" fontId="6" fillId="35" borderId="11" xfId="58" applyNumberFormat="1" applyFont="1" applyFill="1" applyBorder="1" applyAlignment="1">
      <alignment/>
      <protection/>
    </xf>
    <xf numFmtId="0" fontId="6" fillId="0" borderId="10" xfId="58" applyFont="1" applyFill="1" applyBorder="1">
      <alignment/>
      <protection/>
    </xf>
    <xf numFmtId="0" fontId="6" fillId="0" borderId="14" xfId="58" applyFont="1" applyFill="1" applyBorder="1" applyAlignment="1">
      <alignment horizontal="center"/>
      <protection/>
    </xf>
    <xf numFmtId="0" fontId="6" fillId="0" borderId="12" xfId="58" applyFont="1" applyBorder="1" quotePrefix="1">
      <alignment/>
      <protection/>
    </xf>
    <xf numFmtId="0" fontId="6" fillId="0" borderId="11" xfId="58" applyFont="1" applyBorder="1" applyAlignment="1" quotePrefix="1">
      <alignment horizontal="right"/>
      <protection/>
    </xf>
    <xf numFmtId="0" fontId="12" fillId="0" borderId="27" xfId="58" applyFont="1" applyBorder="1">
      <alignment/>
      <protection/>
    </xf>
    <xf numFmtId="0" fontId="12" fillId="0" borderId="37" xfId="58" applyFont="1" applyBorder="1">
      <alignment/>
      <protection/>
    </xf>
    <xf numFmtId="0" fontId="12" fillId="35" borderId="11" xfId="58" applyFont="1" applyFill="1" applyBorder="1" applyAlignment="1" quotePrefix="1">
      <alignment horizontal="right"/>
      <protection/>
    </xf>
    <xf numFmtId="3" fontId="88" fillId="0" borderId="36" xfId="58" applyNumberFormat="1" applyFont="1" applyFill="1" applyBorder="1" applyAlignment="1">
      <alignment/>
      <protection/>
    </xf>
    <xf numFmtId="0" fontId="6" fillId="0" borderId="36" xfId="58" applyFont="1" applyBorder="1">
      <alignment/>
      <protection/>
    </xf>
    <xf numFmtId="3" fontId="88" fillId="0" borderId="11" xfId="58" applyNumberFormat="1" applyFont="1" applyFill="1" applyBorder="1" applyAlignment="1">
      <alignment/>
      <protection/>
    </xf>
    <xf numFmtId="0" fontId="6" fillId="35" borderId="36" xfId="58" applyFont="1" applyFill="1" applyBorder="1" applyAlignment="1">
      <alignment/>
      <protection/>
    </xf>
    <xf numFmtId="0" fontId="12" fillId="0" borderId="31" xfId="58" applyFont="1" applyBorder="1">
      <alignment/>
      <protection/>
    </xf>
    <xf numFmtId="0" fontId="6" fillId="0" borderId="32" xfId="58" applyFont="1" applyFill="1" applyBorder="1" applyAlignment="1">
      <alignment/>
      <protection/>
    </xf>
    <xf numFmtId="0" fontId="12" fillId="0" borderId="32" xfId="58" applyFont="1" applyBorder="1">
      <alignment/>
      <protection/>
    </xf>
    <xf numFmtId="0" fontId="12" fillId="0" borderId="33" xfId="58" applyFont="1" applyBorder="1">
      <alignment/>
      <protection/>
    </xf>
    <xf numFmtId="0" fontId="12" fillId="0" borderId="34" xfId="58" applyFont="1" applyBorder="1">
      <alignment/>
      <protection/>
    </xf>
    <xf numFmtId="3" fontId="12" fillId="0" borderId="31" xfId="58" applyNumberFormat="1" applyFont="1" applyBorder="1">
      <alignment/>
      <protection/>
    </xf>
    <xf numFmtId="3" fontId="88" fillId="0" borderId="31" xfId="58" applyNumberFormat="1" applyFont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Alignment="1">
      <alignment horizontal="center"/>
      <protection/>
    </xf>
    <xf numFmtId="0" fontId="89" fillId="0" borderId="0" xfId="58" applyFont="1">
      <alignment/>
      <protection/>
    </xf>
    <xf numFmtId="0" fontId="18" fillId="34" borderId="0" xfId="58" applyFont="1" applyFill="1" applyBorder="1" applyAlignment="1" quotePrefix="1">
      <alignment horizontal="center"/>
      <protection/>
    </xf>
    <xf numFmtId="0" fontId="12" fillId="0" borderId="0" xfId="58" applyFont="1" applyBorder="1" applyAlignment="1" quotePrefix="1">
      <alignment horizontal="center"/>
      <protection/>
    </xf>
    <xf numFmtId="0" fontId="12" fillId="0" borderId="12" xfId="58" applyFont="1" applyBorder="1" applyAlignment="1" quotePrefix="1">
      <alignment horizontal="center"/>
      <protection/>
    </xf>
    <xf numFmtId="0" fontId="12" fillId="0" borderId="14" xfId="58" applyFont="1" applyBorder="1" applyAlignment="1" quotePrefix="1">
      <alignment horizontal="center"/>
      <protection/>
    </xf>
    <xf numFmtId="0" fontId="101" fillId="35" borderId="14" xfId="58" applyFont="1" applyFill="1" applyBorder="1" quotePrefix="1">
      <alignment/>
      <protection/>
    </xf>
    <xf numFmtId="0" fontId="100" fillId="35" borderId="14" xfId="58" applyFont="1" applyFill="1" applyBorder="1" quotePrefix="1">
      <alignment/>
      <protection/>
    </xf>
    <xf numFmtId="0" fontId="102" fillId="35" borderId="14" xfId="58" applyFont="1" applyFill="1" applyBorder="1" quotePrefix="1">
      <alignment/>
      <protection/>
    </xf>
    <xf numFmtId="0" fontId="90" fillId="35" borderId="14" xfId="58" applyFont="1" applyFill="1" applyBorder="1" quotePrefix="1">
      <alignment/>
      <protection/>
    </xf>
    <xf numFmtId="0" fontId="90" fillId="35" borderId="12" xfId="58" applyFont="1" applyFill="1" applyBorder="1" quotePrefix="1">
      <alignment/>
      <protection/>
    </xf>
    <xf numFmtId="0" fontId="102" fillId="35" borderId="12" xfId="58" applyFont="1" applyFill="1" applyBorder="1" applyAlignment="1" quotePrefix="1">
      <alignment horizontal="center"/>
      <protection/>
    </xf>
    <xf numFmtId="0" fontId="88" fillId="0" borderId="12" xfId="58" applyFont="1" applyBorder="1" applyAlignment="1" quotePrefix="1">
      <alignment horizontal="center"/>
      <protection/>
    </xf>
    <xf numFmtId="0" fontId="6" fillId="0" borderId="14" xfId="58" applyFont="1" applyFill="1" applyBorder="1" applyAlignment="1" quotePrefix="1">
      <alignment horizontal="center"/>
      <protection/>
    </xf>
    <xf numFmtId="0" fontId="12" fillId="0" borderId="14" xfId="58" applyFont="1" applyBorder="1" quotePrefix="1">
      <alignment/>
      <protection/>
    </xf>
    <xf numFmtId="0" fontId="13" fillId="0" borderId="14" xfId="58" applyFont="1" applyBorder="1" applyAlignment="1" quotePrefix="1">
      <alignment horizontal="center"/>
      <protection/>
    </xf>
    <xf numFmtId="17" fontId="6" fillId="0" borderId="14" xfId="58" applyNumberFormat="1" applyFont="1" applyFill="1" applyBorder="1" applyAlignment="1">
      <alignment horizontal="center"/>
      <protection/>
    </xf>
    <xf numFmtId="17" fontId="13" fillId="0" borderId="14" xfId="58" applyNumberFormat="1" applyFont="1" applyFill="1" applyBorder="1" applyAlignment="1">
      <alignment horizontal="center"/>
      <protection/>
    </xf>
    <xf numFmtId="0" fontId="12" fillId="34" borderId="18" xfId="58" applyFont="1" applyFill="1" applyBorder="1" applyAlignment="1">
      <alignment horizontal="center"/>
      <protection/>
    </xf>
    <xf numFmtId="0" fontId="91" fillId="35" borderId="13" xfId="58" applyFont="1" applyFill="1" applyBorder="1" applyAlignment="1">
      <alignment horizontal="center"/>
      <protection/>
    </xf>
    <xf numFmtId="0" fontId="88" fillId="35" borderId="13" xfId="58" applyFont="1" applyFill="1" applyBorder="1" applyAlignment="1">
      <alignment horizontal="center"/>
      <protection/>
    </xf>
    <xf numFmtId="0" fontId="101" fillId="35" borderId="13" xfId="58" applyFont="1" applyFill="1" applyBorder="1" applyAlignment="1">
      <alignment horizontal="center"/>
      <protection/>
    </xf>
    <xf numFmtId="0" fontId="102" fillId="35" borderId="13" xfId="58" applyFont="1" applyFill="1" applyBorder="1" applyAlignment="1">
      <alignment horizontal="center"/>
      <protection/>
    </xf>
    <xf numFmtId="0" fontId="12" fillId="0" borderId="34" xfId="58" applyFont="1" applyBorder="1" applyAlignment="1">
      <alignment horizontal="center"/>
      <protection/>
    </xf>
    <xf numFmtId="0" fontId="18" fillId="34" borderId="0" xfId="0" applyFont="1" applyFill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12" xfId="0" applyFont="1" applyBorder="1" applyAlignment="1" quotePrefix="1">
      <alignment horizontal="center"/>
    </xf>
    <xf numFmtId="0" fontId="18" fillId="0" borderId="14" xfId="0" applyFont="1" applyBorder="1" applyAlignment="1" quotePrefix="1">
      <alignment horizontal="center"/>
    </xf>
    <xf numFmtId="0" fontId="12" fillId="34" borderId="18" xfId="0" applyFont="1" applyFill="1" applyBorder="1" applyAlignment="1">
      <alignment/>
    </xf>
    <xf numFmtId="0" fontId="90" fillId="0" borderId="36" xfId="0" applyFont="1" applyBorder="1" applyAlignment="1">
      <alignment/>
    </xf>
    <xf numFmtId="0" fontId="87" fillId="0" borderId="36" xfId="0" applyFont="1" applyBorder="1" applyAlignment="1">
      <alignment/>
    </xf>
    <xf numFmtId="0" fontId="87" fillId="0" borderId="36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12" fillId="35" borderId="36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18" fillId="37" borderId="39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12" xfId="0" applyFont="1" applyFill="1" applyBorder="1" applyAlignment="1" quotePrefix="1">
      <alignment horizontal="center"/>
    </xf>
    <xf numFmtId="17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7" fillId="0" borderId="12" xfId="0" applyFont="1" applyFill="1" applyBorder="1" applyAlignment="1" quotePrefix="1">
      <alignment horizontal="center"/>
    </xf>
    <xf numFmtId="0" fontId="88" fillId="0" borderId="13" xfId="0" applyFont="1" applyFill="1" applyBorder="1" applyAlignment="1">
      <alignment/>
    </xf>
    <xf numFmtId="0" fontId="18" fillId="37" borderId="0" xfId="59" applyFont="1" applyFill="1" applyBorder="1" applyAlignment="1" quotePrefix="1">
      <alignment horizontal="center"/>
      <protection/>
    </xf>
    <xf numFmtId="0" fontId="12" fillId="0" borderId="12" xfId="59" applyFont="1" applyFill="1" applyBorder="1" applyAlignment="1" quotePrefix="1">
      <alignment horizontal="center"/>
      <protection/>
    </xf>
    <xf numFmtId="17" fontId="6" fillId="0" borderId="14" xfId="59" applyNumberFormat="1" applyFont="1" applyFill="1" applyBorder="1" applyAlignment="1" quotePrefix="1">
      <alignment horizontal="center"/>
      <protection/>
    </xf>
    <xf numFmtId="17" fontId="6" fillId="0" borderId="14" xfId="59" applyNumberFormat="1" applyFont="1" applyFill="1" applyBorder="1" applyAlignment="1">
      <alignment horizontal="center"/>
      <protection/>
    </xf>
    <xf numFmtId="0" fontId="12" fillId="37" borderId="18" xfId="59" applyFont="1" applyFill="1" applyBorder="1">
      <alignment/>
      <protection/>
    </xf>
    <xf numFmtId="0" fontId="12" fillId="38" borderId="11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35" fillId="35" borderId="11" xfId="0" applyNumberFormat="1" applyFont="1" applyFill="1" applyBorder="1" applyAlignment="1">
      <alignment horizontal="right"/>
    </xf>
    <xf numFmtId="3" fontId="107" fillId="35" borderId="11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12" fillId="10" borderId="11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6" fillId="10" borderId="14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42" xfId="0" applyFont="1" applyFill="1" applyBorder="1" applyAlignment="1">
      <alignment/>
    </xf>
    <xf numFmtId="0" fontId="12" fillId="13" borderId="11" xfId="0" applyFont="1" applyFill="1" applyBorder="1" applyAlignment="1">
      <alignment/>
    </xf>
    <xf numFmtId="0" fontId="6" fillId="13" borderId="12" xfId="0" applyFont="1" applyFill="1" applyBorder="1" applyAlignment="1">
      <alignment/>
    </xf>
    <xf numFmtId="0" fontId="12" fillId="13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17" fontId="12" fillId="35" borderId="12" xfId="0" applyNumberFormat="1" applyFont="1" applyFill="1" applyBorder="1" applyAlignment="1" quotePrefix="1">
      <alignment horizontal="center"/>
    </xf>
    <xf numFmtId="0" fontId="12" fillId="35" borderId="13" xfId="0" applyFont="1" applyFill="1" applyBorder="1" applyAlignment="1">
      <alignment horizontal="center"/>
    </xf>
    <xf numFmtId="3" fontId="12" fillId="35" borderId="13" xfId="0" applyNumberFormat="1" applyFont="1" applyFill="1" applyBorder="1" applyAlignment="1">
      <alignment/>
    </xf>
    <xf numFmtId="3" fontId="12" fillId="35" borderId="11" xfId="0" applyNumberFormat="1" applyFont="1" applyFill="1" applyBorder="1" applyAlignment="1">
      <alignment horizontal="right"/>
    </xf>
    <xf numFmtId="3" fontId="88" fillId="35" borderId="11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12" fillId="13" borderId="14" xfId="0" applyFont="1" applyFill="1" applyBorder="1" applyAlignment="1">
      <alignment horizontal="center"/>
    </xf>
    <xf numFmtId="0" fontId="6" fillId="13" borderId="4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3" fontId="12" fillId="35" borderId="11" xfId="0" applyNumberFormat="1" applyFont="1" applyFill="1" applyBorder="1" applyAlignment="1">
      <alignment/>
    </xf>
    <xf numFmtId="3" fontId="88" fillId="35" borderId="12" xfId="0" applyNumberFormat="1" applyFont="1" applyFill="1" applyBorder="1" applyAlignment="1">
      <alignment horizontal="center"/>
    </xf>
    <xf numFmtId="0" fontId="90" fillId="35" borderId="13" xfId="0" applyFont="1" applyFill="1" applyBorder="1" applyAlignment="1">
      <alignment/>
    </xf>
    <xf numFmtId="17" fontId="90" fillId="35" borderId="12" xfId="0" applyNumberFormat="1" applyFont="1" applyFill="1" applyBorder="1" applyAlignment="1" quotePrefix="1">
      <alignment horizontal="center"/>
    </xf>
    <xf numFmtId="0" fontId="90" fillId="35" borderId="13" xfId="0" applyFont="1" applyFill="1" applyBorder="1" applyAlignment="1">
      <alignment horizontal="center"/>
    </xf>
    <xf numFmtId="3" fontId="90" fillId="35" borderId="13" xfId="0" applyNumberFormat="1" applyFon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3" fontId="87" fillId="35" borderId="11" xfId="0" applyNumberFormat="1" applyFont="1" applyFill="1" applyBorder="1" applyAlignment="1">
      <alignment horizontal="center"/>
    </xf>
    <xf numFmtId="0" fontId="108" fillId="35" borderId="0" xfId="0" applyFont="1" applyFill="1" applyAlignment="1">
      <alignment/>
    </xf>
    <xf numFmtId="0" fontId="12" fillId="35" borderId="11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5" borderId="12" xfId="0" applyFont="1" applyFill="1" applyBorder="1" applyAlignment="1" quotePrefix="1">
      <alignment horizontal="center"/>
    </xf>
    <xf numFmtId="0" fontId="12" fillId="35" borderId="11" xfId="0" applyFont="1" applyFill="1" applyBorder="1" applyAlignment="1" quotePrefix="1">
      <alignment horizontal="center"/>
    </xf>
    <xf numFmtId="3" fontId="88" fillId="35" borderId="13" xfId="0" applyNumberFormat="1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94" fillId="0" borderId="12" xfId="0" applyFont="1" applyFill="1" applyBorder="1" applyAlignment="1">
      <alignment/>
    </xf>
    <xf numFmtId="0" fontId="88" fillId="0" borderId="14" xfId="0" applyFont="1" applyFill="1" applyBorder="1" applyAlignment="1">
      <alignment/>
    </xf>
    <xf numFmtId="0" fontId="99" fillId="0" borderId="0" xfId="0" applyFont="1" applyFill="1" applyAlignment="1">
      <alignment/>
    </xf>
    <xf numFmtId="0" fontId="88" fillId="0" borderId="14" xfId="0" applyFont="1" applyFill="1" applyBorder="1" applyAlignment="1" quotePrefix="1">
      <alignment horizontal="center"/>
    </xf>
    <xf numFmtId="0" fontId="88" fillId="0" borderId="11" xfId="0" applyFont="1" applyFill="1" applyBorder="1" applyAlignment="1" quotePrefix="1">
      <alignment horizontal="center"/>
    </xf>
    <xf numFmtId="0" fontId="88" fillId="0" borderId="0" xfId="0" applyFont="1" applyFill="1" applyAlignment="1">
      <alignment/>
    </xf>
    <xf numFmtId="0" fontId="88" fillId="0" borderId="12" xfId="0" applyFont="1" applyFill="1" applyBorder="1" applyAlignment="1" quotePrefix="1">
      <alignment/>
    </xf>
    <xf numFmtId="17" fontId="88" fillId="0" borderId="12" xfId="0" applyNumberFormat="1" applyFont="1" applyFill="1" applyBorder="1" applyAlignment="1" quotePrefix="1">
      <alignment horizontal="center"/>
    </xf>
    <xf numFmtId="0" fontId="88" fillId="0" borderId="13" xfId="0" applyFont="1" applyFill="1" applyBorder="1" applyAlignment="1" quotePrefix="1">
      <alignment horizontal="center"/>
    </xf>
    <xf numFmtId="3" fontId="88" fillId="0" borderId="11" xfId="0" applyNumberFormat="1" applyFont="1" applyFill="1" applyBorder="1" applyAlignment="1">
      <alignment/>
    </xf>
    <xf numFmtId="0" fontId="109" fillId="0" borderId="14" xfId="0" applyFont="1" applyFill="1" applyBorder="1" applyAlignment="1" quotePrefix="1">
      <alignment horizontal="center"/>
    </xf>
    <xf numFmtId="0" fontId="109" fillId="0" borderId="13" xfId="0" applyFont="1" applyFill="1" applyBorder="1" applyAlignment="1" quotePrefix="1">
      <alignment horizontal="center"/>
    </xf>
    <xf numFmtId="0" fontId="12" fillId="35" borderId="11" xfId="0" applyFont="1" applyFill="1" applyBorder="1" applyAlignment="1">
      <alignment horizontal="center"/>
    </xf>
    <xf numFmtId="3" fontId="12" fillId="35" borderId="12" xfId="0" applyNumberFormat="1" applyFont="1" applyFill="1" applyBorder="1" applyAlignment="1">
      <alignment/>
    </xf>
    <xf numFmtId="3" fontId="12" fillId="35" borderId="12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12" fillId="35" borderId="13" xfId="0" applyFont="1" applyFill="1" applyBorder="1" applyAlignment="1" quotePrefix="1">
      <alignment horizontal="center"/>
    </xf>
    <xf numFmtId="0" fontId="36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2" xfId="0" applyFont="1" applyBorder="1" applyAlignment="1" quotePrefix="1">
      <alignment horizontal="center"/>
    </xf>
    <xf numFmtId="0" fontId="36" fillId="0" borderId="13" xfId="0" applyFont="1" applyBorder="1" applyAlignment="1" quotePrefix="1">
      <alignment horizontal="center"/>
    </xf>
    <xf numFmtId="0" fontId="36" fillId="0" borderId="11" xfId="0" applyFont="1" applyBorder="1" applyAlignment="1" quotePrefix="1">
      <alignment horizontal="center"/>
    </xf>
    <xf numFmtId="3" fontId="36" fillId="0" borderId="12" xfId="0" applyNumberFormat="1" applyFont="1" applyFill="1" applyBorder="1" applyAlignment="1">
      <alignment/>
    </xf>
    <xf numFmtId="187" fontId="33" fillId="0" borderId="11" xfId="44" applyNumberFormat="1" applyFont="1" applyBorder="1" applyAlignment="1">
      <alignment vertical="top"/>
    </xf>
    <xf numFmtId="0" fontId="31" fillId="0" borderId="0" xfId="0" applyFont="1" applyFill="1" applyAlignment="1">
      <alignment/>
    </xf>
    <xf numFmtId="187" fontId="87" fillId="0" borderId="11" xfId="44" applyNumberFormat="1" applyFont="1" applyBorder="1" applyAlignment="1">
      <alignment horizontal="center" vertical="top"/>
    </xf>
    <xf numFmtId="3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3" fontId="88" fillId="0" borderId="1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87" fillId="0" borderId="0" xfId="0" applyFont="1" applyAlignment="1">
      <alignment vertical="top"/>
    </xf>
    <xf numFmtId="0" fontId="12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17" fontId="12" fillId="0" borderId="28" xfId="0" applyNumberFormat="1" applyFont="1" applyFill="1" applyBorder="1" applyAlignment="1" quotePrefix="1">
      <alignment horizontal="center"/>
    </xf>
    <xf numFmtId="0" fontId="12" fillId="0" borderId="30" xfId="0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 horizontal="right"/>
    </xf>
    <xf numFmtId="3" fontId="88" fillId="0" borderId="27" xfId="0" applyNumberFormat="1" applyFont="1" applyFill="1" applyBorder="1" applyAlignment="1">
      <alignment horizontal="center"/>
    </xf>
    <xf numFmtId="187" fontId="20" fillId="0" borderId="12" xfId="44" applyNumberFormat="1" applyFont="1" applyBorder="1" applyAlignment="1">
      <alignment vertical="top"/>
    </xf>
    <xf numFmtId="187" fontId="20" fillId="0" borderId="14" xfId="44" applyNumberFormat="1" applyFont="1" applyBorder="1" applyAlignment="1">
      <alignment vertical="top"/>
    </xf>
    <xf numFmtId="0" fontId="36" fillId="0" borderId="11" xfId="0" applyFont="1" applyBorder="1" applyAlignment="1">
      <alignment/>
    </xf>
    <xf numFmtId="0" fontId="6" fillId="0" borderId="42" xfId="0" applyFont="1" applyFill="1" applyBorder="1" applyAlignment="1">
      <alignment/>
    </xf>
    <xf numFmtId="3" fontId="35" fillId="35" borderId="12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0" fontId="90" fillId="35" borderId="11" xfId="0" applyFont="1" applyFill="1" applyBorder="1" applyAlignment="1">
      <alignment/>
    </xf>
    <xf numFmtId="3" fontId="90" fillId="35" borderId="12" xfId="0" applyNumberFormat="1" applyFont="1" applyFill="1" applyBorder="1" applyAlignment="1">
      <alignment/>
    </xf>
    <xf numFmtId="0" fontId="36" fillId="0" borderId="12" xfId="0" applyFont="1" applyBorder="1" applyAlignment="1">
      <alignment/>
    </xf>
    <xf numFmtId="3" fontId="12" fillId="0" borderId="28" xfId="0" applyNumberFormat="1" applyFont="1" applyFill="1" applyBorder="1" applyAlignment="1">
      <alignment horizontal="right"/>
    </xf>
    <xf numFmtId="3" fontId="12" fillId="0" borderId="12" xfId="58" applyNumberFormat="1" applyFont="1" applyBorder="1">
      <alignment/>
      <protection/>
    </xf>
    <xf numFmtId="0" fontId="12" fillId="0" borderId="12" xfId="58" applyFont="1" applyBorder="1" applyAlignment="1" quotePrefix="1">
      <alignment horizontal="right"/>
      <protection/>
    </xf>
    <xf numFmtId="3" fontId="88" fillId="0" borderId="12" xfId="58" applyNumberFormat="1" applyFont="1" applyBorder="1">
      <alignment/>
      <protection/>
    </xf>
    <xf numFmtId="17" fontId="6" fillId="0" borderId="11" xfId="58" applyNumberFormat="1" applyFont="1" applyFill="1" applyBorder="1" applyAlignment="1">
      <alignment/>
      <protection/>
    </xf>
    <xf numFmtId="0" fontId="9" fillId="0" borderId="2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10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0" fontId="8" fillId="0" borderId="26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/>
    </xf>
    <xf numFmtId="0" fontId="8" fillId="0" borderId="30" xfId="0" applyFont="1" applyBorder="1" applyAlignment="1" quotePrefix="1">
      <alignment horizontal="center"/>
    </xf>
    <xf numFmtId="187" fontId="8" fillId="0" borderId="12" xfId="44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center" vertical="top" wrapText="1"/>
    </xf>
    <xf numFmtId="3" fontId="14" fillId="0" borderId="30" xfId="0" applyNumberFormat="1" applyFont="1" applyBorder="1" applyAlignment="1">
      <alignment horizontal="center" vertical="top" wrapText="1"/>
    </xf>
    <xf numFmtId="3" fontId="8" fillId="0" borderId="30" xfId="0" applyNumberFormat="1" applyFont="1" applyBorder="1" applyAlignment="1">
      <alignment horizontal="center" vertical="top" wrapText="1"/>
    </xf>
    <xf numFmtId="3" fontId="8" fillId="35" borderId="30" xfId="0" applyNumberFormat="1" applyFont="1" applyFill="1" applyBorder="1" applyAlignment="1">
      <alignment horizontal="center" vertical="top" wrapText="1"/>
    </xf>
    <xf numFmtId="187" fontId="8" fillId="0" borderId="28" xfId="44" applyNumberFormat="1" applyFont="1" applyFill="1" applyBorder="1" applyAlignment="1">
      <alignment/>
    </xf>
    <xf numFmtId="49" fontId="8" fillId="35" borderId="30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 quotePrefix="1">
      <alignment horizontal="center"/>
    </xf>
    <xf numFmtId="0" fontId="8" fillId="0" borderId="34" xfId="0" applyFont="1" applyBorder="1" applyAlignment="1">
      <alignment horizontal="center" vertical="top" wrapText="1"/>
    </xf>
    <xf numFmtId="3" fontId="8" fillId="0" borderId="3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2" xfId="0" applyFont="1" applyBorder="1" applyAlignment="1" quotePrefix="1">
      <alignment/>
    </xf>
    <xf numFmtId="17" fontId="6" fillId="0" borderId="12" xfId="0" applyNumberFormat="1" applyFont="1" applyBorder="1" applyAlignment="1" quotePrefix="1">
      <alignment horizontal="center"/>
    </xf>
    <xf numFmtId="3" fontId="6" fillId="34" borderId="13" xfId="0" applyNumberFormat="1" applyFont="1" applyFill="1" applyBorder="1" applyAlignment="1">
      <alignment/>
    </xf>
    <xf numFmtId="0" fontId="6" fillId="35" borderId="14" xfId="0" applyFont="1" applyFill="1" applyBorder="1" applyAlignment="1">
      <alignment horizontal="right"/>
    </xf>
    <xf numFmtId="0" fontId="6" fillId="35" borderId="13" xfId="0" applyFont="1" applyFill="1" applyBorder="1" applyAlignment="1">
      <alignment horizontal="right"/>
    </xf>
    <xf numFmtId="3" fontId="6" fillId="35" borderId="13" xfId="0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6" fillId="35" borderId="11" xfId="0" applyFont="1" applyFill="1" applyBorder="1" applyAlignment="1" quotePrefix="1">
      <alignment horizontal="right"/>
    </xf>
    <xf numFmtId="0" fontId="6" fillId="35" borderId="11" xfId="0" applyFont="1" applyFill="1" applyBorder="1" applyAlignment="1">
      <alignment horizontal="right"/>
    </xf>
    <xf numFmtId="187" fontId="5" fillId="33" borderId="13" xfId="44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 quotePrefix="1">
      <alignment/>
    </xf>
    <xf numFmtId="17" fontId="32" fillId="0" borderId="12" xfId="0" applyNumberFormat="1" applyFont="1" applyBorder="1" applyAlignment="1" quotePrefix="1">
      <alignment horizontal="center"/>
    </xf>
    <xf numFmtId="0" fontId="32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/>
    </xf>
    <xf numFmtId="0" fontId="34" fillId="0" borderId="0" xfId="0" applyFont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 quotePrefix="1">
      <alignment horizontal="center"/>
    </xf>
    <xf numFmtId="0" fontId="15" fillId="0" borderId="13" xfId="0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right"/>
    </xf>
    <xf numFmtId="0" fontId="15" fillId="0" borderId="11" xfId="0" applyFont="1" applyFill="1" applyBorder="1" applyAlignment="1" quotePrefix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0" fontId="32" fillId="0" borderId="31" xfId="0" applyFont="1" applyBorder="1" applyAlignment="1">
      <alignment/>
    </xf>
    <xf numFmtId="0" fontId="32" fillId="0" borderId="32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/>
    </xf>
    <xf numFmtId="3" fontId="15" fillId="0" borderId="34" xfId="0" applyNumberFormat="1" applyFont="1" applyBorder="1" applyAlignment="1">
      <alignment/>
    </xf>
    <xf numFmtId="0" fontId="32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8" fillId="0" borderId="24" xfId="0" applyFont="1" applyBorder="1" applyAlignment="1">
      <alignment/>
    </xf>
    <xf numFmtId="0" fontId="6" fillId="35" borderId="35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12" fillId="0" borderId="43" xfId="0" applyFont="1" applyBorder="1" applyAlignment="1">
      <alignment/>
    </xf>
    <xf numFmtId="0" fontId="12" fillId="35" borderId="35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90" fillId="0" borderId="36" xfId="0" applyFont="1" applyBorder="1" applyAlignment="1" quotePrefix="1">
      <alignment/>
    </xf>
    <xf numFmtId="0" fontId="87" fillId="0" borderId="36" xfId="0" applyFont="1" applyBorder="1" applyAlignment="1" quotePrefix="1">
      <alignment/>
    </xf>
    <xf numFmtId="0" fontId="6" fillId="0" borderId="36" xfId="0" applyFont="1" applyBorder="1" applyAlignment="1" quotePrefix="1">
      <alignment/>
    </xf>
    <xf numFmtId="0" fontId="88" fillId="0" borderId="18" xfId="0" applyFont="1" applyBorder="1" applyAlignment="1">
      <alignment horizontal="center" wrapText="1"/>
    </xf>
    <xf numFmtId="0" fontId="8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left"/>
    </xf>
    <xf numFmtId="0" fontId="88" fillId="0" borderId="14" xfId="0" applyFont="1" applyFill="1" applyBorder="1" applyAlignment="1">
      <alignment horizontal="left"/>
    </xf>
    <xf numFmtId="0" fontId="12" fillId="0" borderId="44" xfId="58" applyFont="1" applyBorder="1" applyAlignment="1">
      <alignment horizontal="center"/>
      <protection/>
    </xf>
    <xf numFmtId="0" fontId="12" fillId="0" borderId="46" xfId="58" applyFont="1" applyBorder="1" applyAlignment="1">
      <alignment horizontal="center"/>
      <protection/>
    </xf>
    <xf numFmtId="0" fontId="12" fillId="0" borderId="18" xfId="58" applyFont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/>
      <protection/>
    </xf>
    <xf numFmtId="0" fontId="12" fillId="0" borderId="23" xfId="58" applyFont="1" applyBorder="1" applyAlignment="1">
      <alignment horizontal="center" vertical="center"/>
      <protection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44" xfId="59" applyFont="1" applyFill="1" applyBorder="1" applyAlignment="1">
      <alignment horizontal="center"/>
      <protection/>
    </xf>
    <xf numFmtId="0" fontId="12" fillId="0" borderId="45" xfId="59" applyFont="1" applyFill="1" applyBorder="1" applyAlignment="1">
      <alignment horizontal="center"/>
      <protection/>
    </xf>
    <xf numFmtId="0" fontId="12" fillId="0" borderId="46" xfId="59" applyFont="1" applyFill="1" applyBorder="1" applyAlignment="1">
      <alignment horizontal="center"/>
      <protection/>
    </xf>
    <xf numFmtId="0" fontId="6" fillId="35" borderId="12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12" fillId="0" borderId="15" xfId="58" applyFont="1" applyBorder="1" applyAlignment="1">
      <alignment horizontal="center"/>
      <protection/>
    </xf>
    <xf numFmtId="0" fontId="12" fillId="0" borderId="16" xfId="58" applyFont="1" applyBorder="1" applyAlignment="1">
      <alignment horizontal="center"/>
      <protection/>
    </xf>
    <xf numFmtId="0" fontId="12" fillId="0" borderId="17" xfId="58" applyFont="1" applyBorder="1" applyAlignment="1">
      <alignment horizontal="center"/>
      <protection/>
    </xf>
    <xf numFmtId="0" fontId="12" fillId="0" borderId="45" xfId="58" applyFont="1" applyBorder="1" applyAlignment="1">
      <alignment horizontal="center"/>
      <protection/>
    </xf>
    <xf numFmtId="0" fontId="12" fillId="0" borderId="24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5" xfId="58" applyFont="1" applyBorder="1" applyAlignment="1">
      <alignment horizontal="center"/>
      <protection/>
    </xf>
    <xf numFmtId="0" fontId="12" fillId="0" borderId="20" xfId="58" applyFont="1" applyBorder="1" applyAlignment="1">
      <alignment horizontal="center"/>
      <protection/>
    </xf>
    <xf numFmtId="0" fontId="12" fillId="0" borderId="21" xfId="58" applyFont="1" applyBorder="1" applyAlignment="1">
      <alignment horizontal="center"/>
      <protection/>
    </xf>
    <xf numFmtId="0" fontId="12" fillId="0" borderId="22" xfId="58" applyFont="1" applyBorder="1" applyAlignment="1">
      <alignment horizontal="center"/>
      <protection/>
    </xf>
    <xf numFmtId="0" fontId="87" fillId="0" borderId="12" xfId="58" applyFont="1" applyBorder="1" applyAlignment="1">
      <alignment horizontal="left"/>
      <protection/>
    </xf>
    <xf numFmtId="0" fontId="87" fillId="0" borderId="14" xfId="58" applyFont="1" applyBorder="1" applyAlignment="1">
      <alignment horizontal="left"/>
      <protection/>
    </xf>
    <xf numFmtId="0" fontId="12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43</xdr:row>
      <xdr:rowOff>152400</xdr:rowOff>
    </xdr:from>
    <xdr:to>
      <xdr:col>14</xdr:col>
      <xdr:colOff>85725</xdr:colOff>
      <xdr:row>43</xdr:row>
      <xdr:rowOff>152400</xdr:rowOff>
    </xdr:to>
    <xdr:sp>
      <xdr:nvSpPr>
        <xdr:cNvPr id="1" name="Line 6"/>
        <xdr:cNvSpPr>
          <a:spLocks/>
        </xdr:cNvSpPr>
      </xdr:nvSpPr>
      <xdr:spPr>
        <a:xfrm>
          <a:off x="12096750" y="10487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52</xdr:row>
      <xdr:rowOff>152400</xdr:rowOff>
    </xdr:from>
    <xdr:to>
      <xdr:col>14</xdr:col>
      <xdr:colOff>85725</xdr:colOff>
      <xdr:row>52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2096750" y="11410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55</xdr:row>
      <xdr:rowOff>152400</xdr:rowOff>
    </xdr:from>
    <xdr:to>
      <xdr:col>14</xdr:col>
      <xdr:colOff>85725</xdr:colOff>
      <xdr:row>55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2096750" y="12077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76</xdr:row>
      <xdr:rowOff>152400</xdr:rowOff>
    </xdr:from>
    <xdr:to>
      <xdr:col>14</xdr:col>
      <xdr:colOff>85725</xdr:colOff>
      <xdr:row>76</xdr:row>
      <xdr:rowOff>152400</xdr:rowOff>
    </xdr:to>
    <xdr:sp>
      <xdr:nvSpPr>
        <xdr:cNvPr id="4" name="Line 6"/>
        <xdr:cNvSpPr>
          <a:spLocks/>
        </xdr:cNvSpPr>
      </xdr:nvSpPr>
      <xdr:spPr>
        <a:xfrm>
          <a:off x="12096750" y="17221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86</xdr:row>
      <xdr:rowOff>152400</xdr:rowOff>
    </xdr:from>
    <xdr:to>
      <xdr:col>14</xdr:col>
      <xdr:colOff>85725</xdr:colOff>
      <xdr:row>86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2096750" y="19688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121</xdr:row>
      <xdr:rowOff>152400</xdr:rowOff>
    </xdr:from>
    <xdr:to>
      <xdr:col>14</xdr:col>
      <xdr:colOff>85725</xdr:colOff>
      <xdr:row>121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2096750" y="28194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129</xdr:row>
      <xdr:rowOff>152400</xdr:rowOff>
    </xdr:from>
    <xdr:to>
      <xdr:col>14</xdr:col>
      <xdr:colOff>85725</xdr:colOff>
      <xdr:row>129</xdr:row>
      <xdr:rowOff>152400</xdr:rowOff>
    </xdr:to>
    <xdr:sp>
      <xdr:nvSpPr>
        <xdr:cNvPr id="7" name="Line 6"/>
        <xdr:cNvSpPr>
          <a:spLocks/>
        </xdr:cNvSpPr>
      </xdr:nvSpPr>
      <xdr:spPr>
        <a:xfrm>
          <a:off x="12096750" y="30079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132</xdr:row>
      <xdr:rowOff>152400</xdr:rowOff>
    </xdr:from>
    <xdr:to>
      <xdr:col>14</xdr:col>
      <xdr:colOff>85725</xdr:colOff>
      <xdr:row>132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2096750" y="30718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136</xdr:row>
      <xdr:rowOff>152400</xdr:rowOff>
    </xdr:from>
    <xdr:to>
      <xdr:col>14</xdr:col>
      <xdr:colOff>85725</xdr:colOff>
      <xdr:row>136</xdr:row>
      <xdr:rowOff>152400</xdr:rowOff>
    </xdr:to>
    <xdr:sp>
      <xdr:nvSpPr>
        <xdr:cNvPr id="9" name="Line 6"/>
        <xdr:cNvSpPr>
          <a:spLocks/>
        </xdr:cNvSpPr>
      </xdr:nvSpPr>
      <xdr:spPr>
        <a:xfrm>
          <a:off x="12096750" y="31594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173</xdr:row>
      <xdr:rowOff>152400</xdr:rowOff>
    </xdr:from>
    <xdr:to>
      <xdr:col>14</xdr:col>
      <xdr:colOff>85725</xdr:colOff>
      <xdr:row>173</xdr:row>
      <xdr:rowOff>152400</xdr:rowOff>
    </xdr:to>
    <xdr:sp>
      <xdr:nvSpPr>
        <xdr:cNvPr id="10" name="Line 6"/>
        <xdr:cNvSpPr>
          <a:spLocks/>
        </xdr:cNvSpPr>
      </xdr:nvSpPr>
      <xdr:spPr>
        <a:xfrm>
          <a:off x="12096750" y="39985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36</xdr:row>
      <xdr:rowOff>152400</xdr:rowOff>
    </xdr:from>
    <xdr:to>
      <xdr:col>14</xdr:col>
      <xdr:colOff>85725</xdr:colOff>
      <xdr:row>36</xdr:row>
      <xdr:rowOff>152400</xdr:rowOff>
    </xdr:to>
    <xdr:sp>
      <xdr:nvSpPr>
        <xdr:cNvPr id="11" name="Line 6"/>
        <xdr:cNvSpPr>
          <a:spLocks/>
        </xdr:cNvSpPr>
      </xdr:nvSpPr>
      <xdr:spPr>
        <a:xfrm>
          <a:off x="12096750" y="8763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145</xdr:row>
      <xdr:rowOff>152400</xdr:rowOff>
    </xdr:from>
    <xdr:to>
      <xdr:col>14</xdr:col>
      <xdr:colOff>85725</xdr:colOff>
      <xdr:row>145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12096750" y="33823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152400</xdr:rowOff>
    </xdr:from>
    <xdr:to>
      <xdr:col>14</xdr:col>
      <xdr:colOff>85725</xdr:colOff>
      <xdr:row>28</xdr:row>
      <xdr:rowOff>152400</xdr:rowOff>
    </xdr:to>
    <xdr:sp>
      <xdr:nvSpPr>
        <xdr:cNvPr id="13" name="Line 6"/>
        <xdr:cNvSpPr>
          <a:spLocks/>
        </xdr:cNvSpPr>
      </xdr:nvSpPr>
      <xdr:spPr>
        <a:xfrm>
          <a:off x="12096750" y="6819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10</xdr:row>
      <xdr:rowOff>152400</xdr:rowOff>
    </xdr:from>
    <xdr:to>
      <xdr:col>14</xdr:col>
      <xdr:colOff>85725</xdr:colOff>
      <xdr:row>10</xdr:row>
      <xdr:rowOff>152400</xdr:rowOff>
    </xdr:to>
    <xdr:sp>
      <xdr:nvSpPr>
        <xdr:cNvPr id="14" name="Line 6"/>
        <xdr:cNvSpPr>
          <a:spLocks/>
        </xdr:cNvSpPr>
      </xdr:nvSpPr>
      <xdr:spPr>
        <a:xfrm>
          <a:off x="12096750" y="2638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152400</xdr:rowOff>
    </xdr:from>
    <xdr:to>
      <xdr:col>14</xdr:col>
      <xdr:colOff>85725</xdr:colOff>
      <xdr:row>20</xdr:row>
      <xdr:rowOff>152400</xdr:rowOff>
    </xdr:to>
    <xdr:sp>
      <xdr:nvSpPr>
        <xdr:cNvPr id="15" name="Line 6"/>
        <xdr:cNvSpPr>
          <a:spLocks/>
        </xdr:cNvSpPr>
      </xdr:nvSpPr>
      <xdr:spPr>
        <a:xfrm>
          <a:off x="12096750" y="4981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152400</xdr:rowOff>
    </xdr:from>
    <xdr:to>
      <xdr:col>14</xdr:col>
      <xdr:colOff>85725</xdr:colOff>
      <xdr:row>15</xdr:row>
      <xdr:rowOff>152400</xdr:rowOff>
    </xdr:to>
    <xdr:sp>
      <xdr:nvSpPr>
        <xdr:cNvPr id="16" name="Line 6"/>
        <xdr:cNvSpPr>
          <a:spLocks/>
        </xdr:cNvSpPr>
      </xdr:nvSpPr>
      <xdr:spPr>
        <a:xfrm>
          <a:off x="12096750" y="3771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46</xdr:row>
      <xdr:rowOff>152400</xdr:rowOff>
    </xdr:from>
    <xdr:to>
      <xdr:col>14</xdr:col>
      <xdr:colOff>85725</xdr:colOff>
      <xdr:row>46</xdr:row>
      <xdr:rowOff>152400</xdr:rowOff>
    </xdr:to>
    <xdr:sp>
      <xdr:nvSpPr>
        <xdr:cNvPr id="1" name="Line 6"/>
        <xdr:cNvSpPr>
          <a:spLocks/>
        </xdr:cNvSpPr>
      </xdr:nvSpPr>
      <xdr:spPr>
        <a:xfrm>
          <a:off x="11191875" y="11020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54</xdr:row>
      <xdr:rowOff>152400</xdr:rowOff>
    </xdr:from>
    <xdr:to>
      <xdr:col>14</xdr:col>
      <xdr:colOff>85725</xdr:colOff>
      <xdr:row>54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1191875" y="1168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152400</xdr:rowOff>
    </xdr:from>
    <xdr:to>
      <xdr:col>14</xdr:col>
      <xdr:colOff>85725</xdr:colOff>
      <xdr:row>32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1191875" y="7753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73</xdr:row>
      <xdr:rowOff>123825</xdr:rowOff>
    </xdr:from>
    <xdr:to>
      <xdr:col>14</xdr:col>
      <xdr:colOff>85725</xdr:colOff>
      <xdr:row>73</xdr:row>
      <xdr:rowOff>123825</xdr:rowOff>
    </xdr:to>
    <xdr:sp>
      <xdr:nvSpPr>
        <xdr:cNvPr id="4" name="Line 6"/>
        <xdr:cNvSpPr>
          <a:spLocks/>
        </xdr:cNvSpPr>
      </xdr:nvSpPr>
      <xdr:spPr>
        <a:xfrm>
          <a:off x="11191875" y="16230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108</xdr:row>
      <xdr:rowOff>152400</xdr:rowOff>
    </xdr:from>
    <xdr:to>
      <xdr:col>14</xdr:col>
      <xdr:colOff>85725</xdr:colOff>
      <xdr:row>108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1191875" y="24012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152400</xdr:rowOff>
    </xdr:from>
    <xdr:to>
      <xdr:col>14</xdr:col>
      <xdr:colOff>85725</xdr:colOff>
      <xdr:row>39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1191875" y="9391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86</xdr:row>
      <xdr:rowOff>152400</xdr:rowOff>
    </xdr:from>
    <xdr:to>
      <xdr:col>14</xdr:col>
      <xdr:colOff>85725</xdr:colOff>
      <xdr:row>86</xdr:row>
      <xdr:rowOff>152400</xdr:rowOff>
    </xdr:to>
    <xdr:sp>
      <xdr:nvSpPr>
        <xdr:cNvPr id="7" name="Line 6"/>
        <xdr:cNvSpPr>
          <a:spLocks/>
        </xdr:cNvSpPr>
      </xdr:nvSpPr>
      <xdr:spPr>
        <a:xfrm>
          <a:off x="11191875" y="19373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152400</xdr:rowOff>
    </xdr:from>
    <xdr:to>
      <xdr:col>14</xdr:col>
      <xdr:colOff>85725</xdr:colOff>
      <xdr:row>13</xdr:row>
      <xdr:rowOff>152400</xdr:rowOff>
    </xdr:to>
    <xdr:sp>
      <xdr:nvSpPr>
        <xdr:cNvPr id="8" name="Line 6"/>
        <xdr:cNvSpPr>
          <a:spLocks/>
        </xdr:cNvSpPr>
      </xdr:nvSpPr>
      <xdr:spPr>
        <a:xfrm>
          <a:off x="11191875" y="3343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152400</xdr:rowOff>
    </xdr:from>
    <xdr:to>
      <xdr:col>14</xdr:col>
      <xdr:colOff>85725</xdr:colOff>
      <xdr:row>31</xdr:row>
      <xdr:rowOff>152400</xdr:rowOff>
    </xdr:to>
    <xdr:sp>
      <xdr:nvSpPr>
        <xdr:cNvPr id="9" name="Line 6"/>
        <xdr:cNvSpPr>
          <a:spLocks/>
        </xdr:cNvSpPr>
      </xdr:nvSpPr>
      <xdr:spPr>
        <a:xfrm>
          <a:off x="11191875" y="7515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10</xdr:row>
      <xdr:rowOff>152400</xdr:rowOff>
    </xdr:from>
    <xdr:to>
      <xdr:col>14</xdr:col>
      <xdr:colOff>85725</xdr:colOff>
      <xdr:row>10</xdr:row>
      <xdr:rowOff>152400</xdr:rowOff>
    </xdr:to>
    <xdr:sp>
      <xdr:nvSpPr>
        <xdr:cNvPr id="10" name="Line 6"/>
        <xdr:cNvSpPr>
          <a:spLocks/>
        </xdr:cNvSpPr>
      </xdr:nvSpPr>
      <xdr:spPr>
        <a:xfrm>
          <a:off x="11191875" y="2638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24</xdr:row>
      <xdr:rowOff>152400</xdr:rowOff>
    </xdr:from>
    <xdr:to>
      <xdr:col>14</xdr:col>
      <xdr:colOff>85725</xdr:colOff>
      <xdr:row>24</xdr:row>
      <xdr:rowOff>152400</xdr:rowOff>
    </xdr:to>
    <xdr:sp>
      <xdr:nvSpPr>
        <xdr:cNvPr id="11" name="Line 6"/>
        <xdr:cNvSpPr>
          <a:spLocks/>
        </xdr:cNvSpPr>
      </xdr:nvSpPr>
      <xdr:spPr>
        <a:xfrm>
          <a:off x="11191875" y="5915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19</xdr:row>
      <xdr:rowOff>152400</xdr:rowOff>
    </xdr:from>
    <xdr:to>
      <xdr:col>14</xdr:col>
      <xdr:colOff>85725</xdr:colOff>
      <xdr:row>19</xdr:row>
      <xdr:rowOff>152400</xdr:rowOff>
    </xdr:to>
    <xdr:sp>
      <xdr:nvSpPr>
        <xdr:cNvPr id="12" name="Line 6"/>
        <xdr:cNvSpPr>
          <a:spLocks/>
        </xdr:cNvSpPr>
      </xdr:nvSpPr>
      <xdr:spPr>
        <a:xfrm>
          <a:off x="11191875" y="4705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77</xdr:row>
      <xdr:rowOff>133350</xdr:rowOff>
    </xdr:from>
    <xdr:to>
      <xdr:col>14</xdr:col>
      <xdr:colOff>180975</xdr:colOff>
      <xdr:row>77</xdr:row>
      <xdr:rowOff>133350</xdr:rowOff>
    </xdr:to>
    <xdr:sp>
      <xdr:nvSpPr>
        <xdr:cNvPr id="1" name="Line 27"/>
        <xdr:cNvSpPr>
          <a:spLocks/>
        </xdr:cNvSpPr>
      </xdr:nvSpPr>
      <xdr:spPr>
        <a:xfrm>
          <a:off x="11506200" y="183356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92</xdr:row>
      <xdr:rowOff>123825</xdr:rowOff>
    </xdr:from>
    <xdr:to>
      <xdr:col>14</xdr:col>
      <xdr:colOff>200025</xdr:colOff>
      <xdr:row>92</xdr:row>
      <xdr:rowOff>123825</xdr:rowOff>
    </xdr:to>
    <xdr:sp>
      <xdr:nvSpPr>
        <xdr:cNvPr id="2" name="Line 28"/>
        <xdr:cNvSpPr>
          <a:spLocks/>
        </xdr:cNvSpPr>
      </xdr:nvSpPr>
      <xdr:spPr>
        <a:xfrm>
          <a:off x="11506200" y="192595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311</xdr:row>
      <xdr:rowOff>142875</xdr:rowOff>
    </xdr:from>
    <xdr:to>
      <xdr:col>14</xdr:col>
      <xdr:colOff>152400</xdr:colOff>
      <xdr:row>311</xdr:row>
      <xdr:rowOff>142875</xdr:rowOff>
    </xdr:to>
    <xdr:sp>
      <xdr:nvSpPr>
        <xdr:cNvPr id="3" name="Line 33"/>
        <xdr:cNvSpPr>
          <a:spLocks/>
        </xdr:cNvSpPr>
      </xdr:nvSpPr>
      <xdr:spPr>
        <a:xfrm flipV="1">
          <a:off x="11506200" y="61521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514350</xdr:colOff>
      <xdr:row>315</xdr:row>
      <xdr:rowOff>123825</xdr:rowOff>
    </xdr:from>
    <xdr:to>
      <xdr:col>14</xdr:col>
      <xdr:colOff>114300</xdr:colOff>
      <xdr:row>315</xdr:row>
      <xdr:rowOff>123825</xdr:rowOff>
    </xdr:to>
    <xdr:sp>
      <xdr:nvSpPr>
        <xdr:cNvPr id="4" name="Line 34"/>
        <xdr:cNvSpPr>
          <a:spLocks/>
        </xdr:cNvSpPr>
      </xdr:nvSpPr>
      <xdr:spPr>
        <a:xfrm>
          <a:off x="11506200" y="61521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68</xdr:row>
      <xdr:rowOff>123825</xdr:rowOff>
    </xdr:from>
    <xdr:to>
      <xdr:col>14</xdr:col>
      <xdr:colOff>200025</xdr:colOff>
      <xdr:row>68</xdr:row>
      <xdr:rowOff>123825</xdr:rowOff>
    </xdr:to>
    <xdr:sp>
      <xdr:nvSpPr>
        <xdr:cNvPr id="5" name="Line 35"/>
        <xdr:cNvSpPr>
          <a:spLocks/>
        </xdr:cNvSpPr>
      </xdr:nvSpPr>
      <xdr:spPr>
        <a:xfrm>
          <a:off x="11506200" y="16459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97</xdr:row>
      <xdr:rowOff>123825</xdr:rowOff>
    </xdr:from>
    <xdr:to>
      <xdr:col>14</xdr:col>
      <xdr:colOff>171450</xdr:colOff>
      <xdr:row>97</xdr:row>
      <xdr:rowOff>123825</xdr:rowOff>
    </xdr:to>
    <xdr:sp>
      <xdr:nvSpPr>
        <xdr:cNvPr id="6" name="Line 62"/>
        <xdr:cNvSpPr>
          <a:spLocks/>
        </xdr:cNvSpPr>
      </xdr:nvSpPr>
      <xdr:spPr>
        <a:xfrm>
          <a:off x="11506200" y="19954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114300</xdr:rowOff>
    </xdr:from>
    <xdr:to>
      <xdr:col>14</xdr:col>
      <xdr:colOff>142875</xdr:colOff>
      <xdr:row>15</xdr:row>
      <xdr:rowOff>114300</xdr:rowOff>
    </xdr:to>
    <xdr:sp>
      <xdr:nvSpPr>
        <xdr:cNvPr id="7" name="Line 268"/>
        <xdr:cNvSpPr>
          <a:spLocks/>
        </xdr:cNvSpPr>
      </xdr:nvSpPr>
      <xdr:spPr>
        <a:xfrm>
          <a:off x="11506200" y="3838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10</xdr:row>
      <xdr:rowOff>123825</xdr:rowOff>
    </xdr:from>
    <xdr:to>
      <xdr:col>14</xdr:col>
      <xdr:colOff>190500</xdr:colOff>
      <xdr:row>10</xdr:row>
      <xdr:rowOff>123825</xdr:rowOff>
    </xdr:to>
    <xdr:sp>
      <xdr:nvSpPr>
        <xdr:cNvPr id="8" name="Line 269"/>
        <xdr:cNvSpPr>
          <a:spLocks/>
        </xdr:cNvSpPr>
      </xdr:nvSpPr>
      <xdr:spPr>
        <a:xfrm>
          <a:off x="11506200" y="2638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657225</xdr:colOff>
      <xdr:row>302</xdr:row>
      <xdr:rowOff>19050</xdr:rowOff>
    </xdr:from>
    <xdr:to>
      <xdr:col>20</xdr:col>
      <xdr:colOff>9525</xdr:colOff>
      <xdr:row>326</xdr:row>
      <xdr:rowOff>200025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15219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303</xdr:row>
      <xdr:rowOff>0</xdr:rowOff>
    </xdr:from>
    <xdr:to>
      <xdr:col>16</xdr:col>
      <xdr:colOff>0</xdr:colOff>
      <xdr:row>326</xdr:row>
      <xdr:rowOff>200025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15219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303</xdr:row>
      <xdr:rowOff>0</xdr:rowOff>
    </xdr:from>
    <xdr:to>
      <xdr:col>16</xdr:col>
      <xdr:colOff>0</xdr:colOff>
      <xdr:row>326</xdr:row>
      <xdr:rowOff>200025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15219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303</xdr:row>
      <xdr:rowOff>0</xdr:rowOff>
    </xdr:from>
    <xdr:to>
      <xdr:col>16</xdr:col>
      <xdr:colOff>0</xdr:colOff>
      <xdr:row>326</xdr:row>
      <xdr:rowOff>200025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15219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24</xdr:row>
      <xdr:rowOff>123825</xdr:rowOff>
    </xdr:from>
    <xdr:to>
      <xdr:col>14</xdr:col>
      <xdr:colOff>190500</xdr:colOff>
      <xdr:row>24</xdr:row>
      <xdr:rowOff>123825</xdr:rowOff>
    </xdr:to>
    <xdr:sp>
      <xdr:nvSpPr>
        <xdr:cNvPr id="13" name="Line 31"/>
        <xdr:cNvSpPr>
          <a:spLocks/>
        </xdr:cNvSpPr>
      </xdr:nvSpPr>
      <xdr:spPr>
        <a:xfrm>
          <a:off x="11506200" y="6000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101</xdr:row>
      <xdr:rowOff>152400</xdr:rowOff>
    </xdr:from>
    <xdr:to>
      <xdr:col>13</xdr:col>
      <xdr:colOff>657225</xdr:colOff>
      <xdr:row>101</xdr:row>
      <xdr:rowOff>152400</xdr:rowOff>
    </xdr:to>
    <xdr:sp>
      <xdr:nvSpPr>
        <xdr:cNvPr id="14" name="Line 62"/>
        <xdr:cNvSpPr>
          <a:spLocks/>
        </xdr:cNvSpPr>
      </xdr:nvSpPr>
      <xdr:spPr>
        <a:xfrm>
          <a:off x="11506200" y="20974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99</xdr:row>
      <xdr:rowOff>133350</xdr:rowOff>
    </xdr:from>
    <xdr:to>
      <xdr:col>13</xdr:col>
      <xdr:colOff>638175</xdr:colOff>
      <xdr:row>99</xdr:row>
      <xdr:rowOff>133350</xdr:rowOff>
    </xdr:to>
    <xdr:sp>
      <xdr:nvSpPr>
        <xdr:cNvPr id="15" name="Line 62"/>
        <xdr:cNvSpPr>
          <a:spLocks/>
        </xdr:cNvSpPr>
      </xdr:nvSpPr>
      <xdr:spPr>
        <a:xfrm>
          <a:off x="11506200" y="20459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104</xdr:row>
      <xdr:rowOff>114300</xdr:rowOff>
    </xdr:from>
    <xdr:to>
      <xdr:col>13</xdr:col>
      <xdr:colOff>619125</xdr:colOff>
      <xdr:row>104</xdr:row>
      <xdr:rowOff>114300</xdr:rowOff>
    </xdr:to>
    <xdr:sp>
      <xdr:nvSpPr>
        <xdr:cNvPr id="16" name="Line 62"/>
        <xdr:cNvSpPr>
          <a:spLocks/>
        </xdr:cNvSpPr>
      </xdr:nvSpPr>
      <xdr:spPr>
        <a:xfrm>
          <a:off x="11506200" y="21678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108</xdr:row>
      <xdr:rowOff>133350</xdr:rowOff>
    </xdr:from>
    <xdr:to>
      <xdr:col>15</xdr:col>
      <xdr:colOff>19050</xdr:colOff>
      <xdr:row>108</xdr:row>
      <xdr:rowOff>133350</xdr:rowOff>
    </xdr:to>
    <xdr:sp>
      <xdr:nvSpPr>
        <xdr:cNvPr id="17" name="Line 62"/>
        <xdr:cNvSpPr>
          <a:spLocks/>
        </xdr:cNvSpPr>
      </xdr:nvSpPr>
      <xdr:spPr>
        <a:xfrm>
          <a:off x="11506200" y="22640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447675</xdr:colOff>
      <xdr:row>258</xdr:row>
      <xdr:rowOff>123825</xdr:rowOff>
    </xdr:from>
    <xdr:to>
      <xdr:col>14</xdr:col>
      <xdr:colOff>85725</xdr:colOff>
      <xdr:row>258</xdr:row>
      <xdr:rowOff>123825</xdr:rowOff>
    </xdr:to>
    <xdr:sp>
      <xdr:nvSpPr>
        <xdr:cNvPr id="18" name="Line 3"/>
        <xdr:cNvSpPr>
          <a:spLocks/>
        </xdr:cNvSpPr>
      </xdr:nvSpPr>
      <xdr:spPr>
        <a:xfrm flipV="1">
          <a:off x="11506200" y="56140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103</xdr:row>
      <xdr:rowOff>123825</xdr:rowOff>
    </xdr:from>
    <xdr:to>
      <xdr:col>15</xdr:col>
      <xdr:colOff>19050</xdr:colOff>
      <xdr:row>103</xdr:row>
      <xdr:rowOff>123825</xdr:rowOff>
    </xdr:to>
    <xdr:sp>
      <xdr:nvSpPr>
        <xdr:cNvPr id="19" name="Line 62"/>
        <xdr:cNvSpPr>
          <a:spLocks/>
        </xdr:cNvSpPr>
      </xdr:nvSpPr>
      <xdr:spPr>
        <a:xfrm>
          <a:off x="11506200" y="21440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110</xdr:row>
      <xdr:rowOff>123825</xdr:rowOff>
    </xdr:from>
    <xdr:to>
      <xdr:col>13</xdr:col>
      <xdr:colOff>28575</xdr:colOff>
      <xdr:row>110</xdr:row>
      <xdr:rowOff>123825</xdr:rowOff>
    </xdr:to>
    <xdr:sp>
      <xdr:nvSpPr>
        <xdr:cNvPr id="20" name="Line 62"/>
        <xdr:cNvSpPr>
          <a:spLocks/>
        </xdr:cNvSpPr>
      </xdr:nvSpPr>
      <xdr:spPr>
        <a:xfrm>
          <a:off x="11506200" y="23126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111</xdr:row>
      <xdr:rowOff>123825</xdr:rowOff>
    </xdr:from>
    <xdr:to>
      <xdr:col>13</xdr:col>
      <xdr:colOff>28575</xdr:colOff>
      <xdr:row>111</xdr:row>
      <xdr:rowOff>123825</xdr:rowOff>
    </xdr:to>
    <xdr:sp>
      <xdr:nvSpPr>
        <xdr:cNvPr id="21" name="Line 62"/>
        <xdr:cNvSpPr>
          <a:spLocks/>
        </xdr:cNvSpPr>
      </xdr:nvSpPr>
      <xdr:spPr>
        <a:xfrm>
          <a:off x="11506200" y="23374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112</xdr:row>
      <xdr:rowOff>133350</xdr:rowOff>
    </xdr:from>
    <xdr:to>
      <xdr:col>13</xdr:col>
      <xdr:colOff>28575</xdr:colOff>
      <xdr:row>112</xdr:row>
      <xdr:rowOff>133350</xdr:rowOff>
    </xdr:to>
    <xdr:sp>
      <xdr:nvSpPr>
        <xdr:cNvPr id="22" name="Line 62"/>
        <xdr:cNvSpPr>
          <a:spLocks/>
        </xdr:cNvSpPr>
      </xdr:nvSpPr>
      <xdr:spPr>
        <a:xfrm>
          <a:off x="11506200" y="23631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113</xdr:row>
      <xdr:rowOff>123825</xdr:rowOff>
    </xdr:from>
    <xdr:to>
      <xdr:col>13</xdr:col>
      <xdr:colOff>28575</xdr:colOff>
      <xdr:row>113</xdr:row>
      <xdr:rowOff>123825</xdr:rowOff>
    </xdr:to>
    <xdr:sp>
      <xdr:nvSpPr>
        <xdr:cNvPr id="23" name="Line 62"/>
        <xdr:cNvSpPr>
          <a:spLocks/>
        </xdr:cNvSpPr>
      </xdr:nvSpPr>
      <xdr:spPr>
        <a:xfrm>
          <a:off x="11506200" y="23869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114</xdr:row>
      <xdr:rowOff>114300</xdr:rowOff>
    </xdr:from>
    <xdr:to>
      <xdr:col>13</xdr:col>
      <xdr:colOff>28575</xdr:colOff>
      <xdr:row>114</xdr:row>
      <xdr:rowOff>114300</xdr:rowOff>
    </xdr:to>
    <xdr:sp>
      <xdr:nvSpPr>
        <xdr:cNvPr id="24" name="Line 62"/>
        <xdr:cNvSpPr>
          <a:spLocks/>
        </xdr:cNvSpPr>
      </xdr:nvSpPr>
      <xdr:spPr>
        <a:xfrm>
          <a:off x="11506200" y="24107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115</xdr:row>
      <xdr:rowOff>133350</xdr:rowOff>
    </xdr:from>
    <xdr:to>
      <xdr:col>13</xdr:col>
      <xdr:colOff>28575</xdr:colOff>
      <xdr:row>115</xdr:row>
      <xdr:rowOff>133350</xdr:rowOff>
    </xdr:to>
    <xdr:sp>
      <xdr:nvSpPr>
        <xdr:cNvPr id="25" name="Line 62"/>
        <xdr:cNvSpPr>
          <a:spLocks/>
        </xdr:cNvSpPr>
      </xdr:nvSpPr>
      <xdr:spPr>
        <a:xfrm>
          <a:off x="11506200" y="24374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116</xdr:row>
      <xdr:rowOff>133350</xdr:rowOff>
    </xdr:from>
    <xdr:to>
      <xdr:col>13</xdr:col>
      <xdr:colOff>28575</xdr:colOff>
      <xdr:row>116</xdr:row>
      <xdr:rowOff>133350</xdr:rowOff>
    </xdr:to>
    <xdr:sp>
      <xdr:nvSpPr>
        <xdr:cNvPr id="26" name="Line 62"/>
        <xdr:cNvSpPr>
          <a:spLocks/>
        </xdr:cNvSpPr>
      </xdr:nvSpPr>
      <xdr:spPr>
        <a:xfrm>
          <a:off x="11506200" y="24622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117</xdr:row>
      <xdr:rowOff>142875</xdr:rowOff>
    </xdr:from>
    <xdr:to>
      <xdr:col>13</xdr:col>
      <xdr:colOff>28575</xdr:colOff>
      <xdr:row>117</xdr:row>
      <xdr:rowOff>142875</xdr:rowOff>
    </xdr:to>
    <xdr:sp>
      <xdr:nvSpPr>
        <xdr:cNvPr id="27" name="Line 62"/>
        <xdr:cNvSpPr>
          <a:spLocks/>
        </xdr:cNvSpPr>
      </xdr:nvSpPr>
      <xdr:spPr>
        <a:xfrm>
          <a:off x="11506200" y="24879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118</xdr:row>
      <xdr:rowOff>152400</xdr:rowOff>
    </xdr:from>
    <xdr:to>
      <xdr:col>13</xdr:col>
      <xdr:colOff>28575</xdr:colOff>
      <xdr:row>118</xdr:row>
      <xdr:rowOff>152400</xdr:rowOff>
    </xdr:to>
    <xdr:sp>
      <xdr:nvSpPr>
        <xdr:cNvPr id="28" name="Line 62"/>
        <xdr:cNvSpPr>
          <a:spLocks/>
        </xdr:cNvSpPr>
      </xdr:nvSpPr>
      <xdr:spPr>
        <a:xfrm>
          <a:off x="11506200" y="251364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119</xdr:row>
      <xdr:rowOff>142875</xdr:rowOff>
    </xdr:from>
    <xdr:to>
      <xdr:col>13</xdr:col>
      <xdr:colOff>28575</xdr:colOff>
      <xdr:row>119</xdr:row>
      <xdr:rowOff>142875</xdr:rowOff>
    </xdr:to>
    <xdr:sp>
      <xdr:nvSpPr>
        <xdr:cNvPr id="29" name="Line 62"/>
        <xdr:cNvSpPr>
          <a:spLocks/>
        </xdr:cNvSpPr>
      </xdr:nvSpPr>
      <xdr:spPr>
        <a:xfrm>
          <a:off x="11506200" y="25374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120</xdr:row>
      <xdr:rowOff>133350</xdr:rowOff>
    </xdr:from>
    <xdr:to>
      <xdr:col>13</xdr:col>
      <xdr:colOff>28575</xdr:colOff>
      <xdr:row>120</xdr:row>
      <xdr:rowOff>133350</xdr:rowOff>
    </xdr:to>
    <xdr:sp>
      <xdr:nvSpPr>
        <xdr:cNvPr id="30" name="Line 62"/>
        <xdr:cNvSpPr>
          <a:spLocks/>
        </xdr:cNvSpPr>
      </xdr:nvSpPr>
      <xdr:spPr>
        <a:xfrm>
          <a:off x="11506200" y="256127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121</xdr:row>
      <xdr:rowOff>152400</xdr:rowOff>
    </xdr:from>
    <xdr:to>
      <xdr:col>13</xdr:col>
      <xdr:colOff>28575</xdr:colOff>
      <xdr:row>121</xdr:row>
      <xdr:rowOff>152400</xdr:rowOff>
    </xdr:to>
    <xdr:sp>
      <xdr:nvSpPr>
        <xdr:cNvPr id="31" name="Line 62"/>
        <xdr:cNvSpPr>
          <a:spLocks/>
        </xdr:cNvSpPr>
      </xdr:nvSpPr>
      <xdr:spPr>
        <a:xfrm>
          <a:off x="11506200" y="25879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122</xdr:row>
      <xdr:rowOff>133350</xdr:rowOff>
    </xdr:from>
    <xdr:to>
      <xdr:col>13</xdr:col>
      <xdr:colOff>647700</xdr:colOff>
      <xdr:row>122</xdr:row>
      <xdr:rowOff>133350</xdr:rowOff>
    </xdr:to>
    <xdr:sp>
      <xdr:nvSpPr>
        <xdr:cNvPr id="32" name="Line 62"/>
        <xdr:cNvSpPr>
          <a:spLocks/>
        </xdr:cNvSpPr>
      </xdr:nvSpPr>
      <xdr:spPr>
        <a:xfrm>
          <a:off x="11506200" y="26108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123</xdr:row>
      <xdr:rowOff>123825</xdr:rowOff>
    </xdr:from>
    <xdr:to>
      <xdr:col>13</xdr:col>
      <xdr:colOff>647700</xdr:colOff>
      <xdr:row>123</xdr:row>
      <xdr:rowOff>123825</xdr:rowOff>
    </xdr:to>
    <xdr:sp>
      <xdr:nvSpPr>
        <xdr:cNvPr id="33" name="Line 62"/>
        <xdr:cNvSpPr>
          <a:spLocks/>
        </xdr:cNvSpPr>
      </xdr:nvSpPr>
      <xdr:spPr>
        <a:xfrm>
          <a:off x="11506200" y="26346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124</xdr:row>
      <xdr:rowOff>114300</xdr:rowOff>
    </xdr:from>
    <xdr:to>
      <xdr:col>13</xdr:col>
      <xdr:colOff>647700</xdr:colOff>
      <xdr:row>124</xdr:row>
      <xdr:rowOff>114300</xdr:rowOff>
    </xdr:to>
    <xdr:sp>
      <xdr:nvSpPr>
        <xdr:cNvPr id="34" name="Line 62"/>
        <xdr:cNvSpPr>
          <a:spLocks/>
        </xdr:cNvSpPr>
      </xdr:nvSpPr>
      <xdr:spPr>
        <a:xfrm>
          <a:off x="11506200" y="26584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125</xdr:row>
      <xdr:rowOff>133350</xdr:rowOff>
    </xdr:from>
    <xdr:to>
      <xdr:col>13</xdr:col>
      <xdr:colOff>647700</xdr:colOff>
      <xdr:row>125</xdr:row>
      <xdr:rowOff>133350</xdr:rowOff>
    </xdr:to>
    <xdr:sp>
      <xdr:nvSpPr>
        <xdr:cNvPr id="35" name="Line 62"/>
        <xdr:cNvSpPr>
          <a:spLocks/>
        </xdr:cNvSpPr>
      </xdr:nvSpPr>
      <xdr:spPr>
        <a:xfrm>
          <a:off x="11506200" y="26850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126</xdr:row>
      <xdr:rowOff>142875</xdr:rowOff>
    </xdr:from>
    <xdr:to>
      <xdr:col>13</xdr:col>
      <xdr:colOff>647700</xdr:colOff>
      <xdr:row>126</xdr:row>
      <xdr:rowOff>142875</xdr:rowOff>
    </xdr:to>
    <xdr:sp>
      <xdr:nvSpPr>
        <xdr:cNvPr id="36" name="Line 62"/>
        <xdr:cNvSpPr>
          <a:spLocks/>
        </xdr:cNvSpPr>
      </xdr:nvSpPr>
      <xdr:spPr>
        <a:xfrm>
          <a:off x="11506200" y="27108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127</xdr:row>
      <xdr:rowOff>133350</xdr:rowOff>
    </xdr:from>
    <xdr:to>
      <xdr:col>13</xdr:col>
      <xdr:colOff>647700</xdr:colOff>
      <xdr:row>127</xdr:row>
      <xdr:rowOff>133350</xdr:rowOff>
    </xdr:to>
    <xdr:sp>
      <xdr:nvSpPr>
        <xdr:cNvPr id="37" name="Line 62"/>
        <xdr:cNvSpPr>
          <a:spLocks/>
        </xdr:cNvSpPr>
      </xdr:nvSpPr>
      <xdr:spPr>
        <a:xfrm>
          <a:off x="11506200" y="27346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128</xdr:row>
      <xdr:rowOff>123825</xdr:rowOff>
    </xdr:from>
    <xdr:to>
      <xdr:col>13</xdr:col>
      <xdr:colOff>647700</xdr:colOff>
      <xdr:row>128</xdr:row>
      <xdr:rowOff>123825</xdr:rowOff>
    </xdr:to>
    <xdr:sp>
      <xdr:nvSpPr>
        <xdr:cNvPr id="38" name="Line 62"/>
        <xdr:cNvSpPr>
          <a:spLocks/>
        </xdr:cNvSpPr>
      </xdr:nvSpPr>
      <xdr:spPr>
        <a:xfrm>
          <a:off x="11506200" y="27584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129</xdr:row>
      <xdr:rowOff>104775</xdr:rowOff>
    </xdr:from>
    <xdr:to>
      <xdr:col>13</xdr:col>
      <xdr:colOff>647700</xdr:colOff>
      <xdr:row>129</xdr:row>
      <xdr:rowOff>104775</xdr:rowOff>
    </xdr:to>
    <xdr:sp>
      <xdr:nvSpPr>
        <xdr:cNvPr id="39" name="Line 62"/>
        <xdr:cNvSpPr>
          <a:spLocks/>
        </xdr:cNvSpPr>
      </xdr:nvSpPr>
      <xdr:spPr>
        <a:xfrm>
          <a:off x="11506200" y="27813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130</xdr:row>
      <xdr:rowOff>85725</xdr:rowOff>
    </xdr:from>
    <xdr:to>
      <xdr:col>13</xdr:col>
      <xdr:colOff>647700</xdr:colOff>
      <xdr:row>130</xdr:row>
      <xdr:rowOff>85725</xdr:rowOff>
    </xdr:to>
    <xdr:sp>
      <xdr:nvSpPr>
        <xdr:cNvPr id="40" name="Line 62"/>
        <xdr:cNvSpPr>
          <a:spLocks/>
        </xdr:cNvSpPr>
      </xdr:nvSpPr>
      <xdr:spPr>
        <a:xfrm>
          <a:off x="11506200" y="28041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131</xdr:row>
      <xdr:rowOff>38100</xdr:rowOff>
    </xdr:from>
    <xdr:to>
      <xdr:col>13</xdr:col>
      <xdr:colOff>647700</xdr:colOff>
      <xdr:row>131</xdr:row>
      <xdr:rowOff>38100</xdr:rowOff>
    </xdr:to>
    <xdr:sp>
      <xdr:nvSpPr>
        <xdr:cNvPr id="41" name="Line 62"/>
        <xdr:cNvSpPr>
          <a:spLocks/>
        </xdr:cNvSpPr>
      </xdr:nvSpPr>
      <xdr:spPr>
        <a:xfrm>
          <a:off x="11506200" y="282416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132</xdr:row>
      <xdr:rowOff>104775</xdr:rowOff>
    </xdr:from>
    <xdr:to>
      <xdr:col>13</xdr:col>
      <xdr:colOff>647700</xdr:colOff>
      <xdr:row>132</xdr:row>
      <xdr:rowOff>104775</xdr:rowOff>
    </xdr:to>
    <xdr:sp>
      <xdr:nvSpPr>
        <xdr:cNvPr id="42" name="Line 62"/>
        <xdr:cNvSpPr>
          <a:spLocks/>
        </xdr:cNvSpPr>
      </xdr:nvSpPr>
      <xdr:spPr>
        <a:xfrm>
          <a:off x="11506200" y="28555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133</xdr:row>
      <xdr:rowOff>114300</xdr:rowOff>
    </xdr:from>
    <xdr:to>
      <xdr:col>13</xdr:col>
      <xdr:colOff>647700</xdr:colOff>
      <xdr:row>133</xdr:row>
      <xdr:rowOff>114300</xdr:rowOff>
    </xdr:to>
    <xdr:sp>
      <xdr:nvSpPr>
        <xdr:cNvPr id="43" name="Line 62"/>
        <xdr:cNvSpPr>
          <a:spLocks/>
        </xdr:cNvSpPr>
      </xdr:nvSpPr>
      <xdr:spPr>
        <a:xfrm>
          <a:off x="11506200" y="28813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134</xdr:row>
      <xdr:rowOff>114300</xdr:rowOff>
    </xdr:from>
    <xdr:to>
      <xdr:col>13</xdr:col>
      <xdr:colOff>647700</xdr:colOff>
      <xdr:row>134</xdr:row>
      <xdr:rowOff>114300</xdr:rowOff>
    </xdr:to>
    <xdr:sp>
      <xdr:nvSpPr>
        <xdr:cNvPr id="44" name="Line 62"/>
        <xdr:cNvSpPr>
          <a:spLocks/>
        </xdr:cNvSpPr>
      </xdr:nvSpPr>
      <xdr:spPr>
        <a:xfrm>
          <a:off x="11506200" y="29060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135</xdr:row>
      <xdr:rowOff>152400</xdr:rowOff>
    </xdr:from>
    <xdr:to>
      <xdr:col>13</xdr:col>
      <xdr:colOff>647700</xdr:colOff>
      <xdr:row>135</xdr:row>
      <xdr:rowOff>152400</xdr:rowOff>
    </xdr:to>
    <xdr:sp>
      <xdr:nvSpPr>
        <xdr:cNvPr id="45" name="Line 62"/>
        <xdr:cNvSpPr>
          <a:spLocks/>
        </xdr:cNvSpPr>
      </xdr:nvSpPr>
      <xdr:spPr>
        <a:xfrm>
          <a:off x="11506200" y="29346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276225</xdr:colOff>
      <xdr:row>136</xdr:row>
      <xdr:rowOff>133350</xdr:rowOff>
    </xdr:from>
    <xdr:to>
      <xdr:col>13</xdr:col>
      <xdr:colOff>647700</xdr:colOff>
      <xdr:row>136</xdr:row>
      <xdr:rowOff>133350</xdr:rowOff>
    </xdr:to>
    <xdr:sp>
      <xdr:nvSpPr>
        <xdr:cNvPr id="46" name="Line 62"/>
        <xdr:cNvSpPr>
          <a:spLocks/>
        </xdr:cNvSpPr>
      </xdr:nvSpPr>
      <xdr:spPr>
        <a:xfrm>
          <a:off x="11506200" y="29575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109</xdr:row>
      <xdr:rowOff>123825</xdr:rowOff>
    </xdr:from>
    <xdr:to>
      <xdr:col>11</xdr:col>
      <xdr:colOff>628650</xdr:colOff>
      <xdr:row>109</xdr:row>
      <xdr:rowOff>123825</xdr:rowOff>
    </xdr:to>
    <xdr:sp>
      <xdr:nvSpPr>
        <xdr:cNvPr id="47" name="Line 62"/>
        <xdr:cNvSpPr>
          <a:spLocks/>
        </xdr:cNvSpPr>
      </xdr:nvSpPr>
      <xdr:spPr>
        <a:xfrm>
          <a:off x="11506200" y="22879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137</xdr:row>
      <xdr:rowOff>142875</xdr:rowOff>
    </xdr:from>
    <xdr:to>
      <xdr:col>15</xdr:col>
      <xdr:colOff>0</xdr:colOff>
      <xdr:row>137</xdr:row>
      <xdr:rowOff>142875</xdr:rowOff>
    </xdr:to>
    <xdr:sp>
      <xdr:nvSpPr>
        <xdr:cNvPr id="48" name="Line 62"/>
        <xdr:cNvSpPr>
          <a:spLocks/>
        </xdr:cNvSpPr>
      </xdr:nvSpPr>
      <xdr:spPr>
        <a:xfrm>
          <a:off x="11506200" y="29832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138</xdr:row>
      <xdr:rowOff>123825</xdr:rowOff>
    </xdr:from>
    <xdr:to>
      <xdr:col>15</xdr:col>
      <xdr:colOff>0</xdr:colOff>
      <xdr:row>138</xdr:row>
      <xdr:rowOff>123825</xdr:rowOff>
    </xdr:to>
    <xdr:sp>
      <xdr:nvSpPr>
        <xdr:cNvPr id="49" name="Line 62"/>
        <xdr:cNvSpPr>
          <a:spLocks/>
        </xdr:cNvSpPr>
      </xdr:nvSpPr>
      <xdr:spPr>
        <a:xfrm>
          <a:off x="11506200" y="30060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139</xdr:row>
      <xdr:rowOff>142875</xdr:rowOff>
    </xdr:from>
    <xdr:to>
      <xdr:col>15</xdr:col>
      <xdr:colOff>0</xdr:colOff>
      <xdr:row>139</xdr:row>
      <xdr:rowOff>142875</xdr:rowOff>
    </xdr:to>
    <xdr:sp>
      <xdr:nvSpPr>
        <xdr:cNvPr id="50" name="Line 62"/>
        <xdr:cNvSpPr>
          <a:spLocks/>
        </xdr:cNvSpPr>
      </xdr:nvSpPr>
      <xdr:spPr>
        <a:xfrm>
          <a:off x="11506200" y="30327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140</xdr:row>
      <xdr:rowOff>123825</xdr:rowOff>
    </xdr:from>
    <xdr:to>
      <xdr:col>15</xdr:col>
      <xdr:colOff>0</xdr:colOff>
      <xdr:row>140</xdr:row>
      <xdr:rowOff>123825</xdr:rowOff>
    </xdr:to>
    <xdr:sp>
      <xdr:nvSpPr>
        <xdr:cNvPr id="51" name="Line 62"/>
        <xdr:cNvSpPr>
          <a:spLocks/>
        </xdr:cNvSpPr>
      </xdr:nvSpPr>
      <xdr:spPr>
        <a:xfrm>
          <a:off x="11506200" y="30556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141</xdr:row>
      <xdr:rowOff>114300</xdr:rowOff>
    </xdr:from>
    <xdr:to>
      <xdr:col>15</xdr:col>
      <xdr:colOff>0</xdr:colOff>
      <xdr:row>141</xdr:row>
      <xdr:rowOff>114300</xdr:rowOff>
    </xdr:to>
    <xdr:sp>
      <xdr:nvSpPr>
        <xdr:cNvPr id="52" name="Line 62"/>
        <xdr:cNvSpPr>
          <a:spLocks/>
        </xdr:cNvSpPr>
      </xdr:nvSpPr>
      <xdr:spPr>
        <a:xfrm>
          <a:off x="11506200" y="30794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142</xdr:row>
      <xdr:rowOff>114300</xdr:rowOff>
    </xdr:from>
    <xdr:to>
      <xdr:col>15</xdr:col>
      <xdr:colOff>0</xdr:colOff>
      <xdr:row>142</xdr:row>
      <xdr:rowOff>114300</xdr:rowOff>
    </xdr:to>
    <xdr:sp>
      <xdr:nvSpPr>
        <xdr:cNvPr id="53" name="Line 62"/>
        <xdr:cNvSpPr>
          <a:spLocks/>
        </xdr:cNvSpPr>
      </xdr:nvSpPr>
      <xdr:spPr>
        <a:xfrm>
          <a:off x="11506200" y="31041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143</xdr:row>
      <xdr:rowOff>123825</xdr:rowOff>
    </xdr:from>
    <xdr:to>
      <xdr:col>15</xdr:col>
      <xdr:colOff>0</xdr:colOff>
      <xdr:row>143</xdr:row>
      <xdr:rowOff>123825</xdr:rowOff>
    </xdr:to>
    <xdr:sp>
      <xdr:nvSpPr>
        <xdr:cNvPr id="54" name="Line 62"/>
        <xdr:cNvSpPr>
          <a:spLocks/>
        </xdr:cNvSpPr>
      </xdr:nvSpPr>
      <xdr:spPr>
        <a:xfrm>
          <a:off x="11506200" y="31299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144</xdr:row>
      <xdr:rowOff>133350</xdr:rowOff>
    </xdr:from>
    <xdr:to>
      <xdr:col>15</xdr:col>
      <xdr:colOff>0</xdr:colOff>
      <xdr:row>144</xdr:row>
      <xdr:rowOff>133350</xdr:rowOff>
    </xdr:to>
    <xdr:sp>
      <xdr:nvSpPr>
        <xdr:cNvPr id="55" name="Line 62"/>
        <xdr:cNvSpPr>
          <a:spLocks/>
        </xdr:cNvSpPr>
      </xdr:nvSpPr>
      <xdr:spPr>
        <a:xfrm>
          <a:off x="11506200" y="31556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110</xdr:row>
      <xdr:rowOff>123825</xdr:rowOff>
    </xdr:from>
    <xdr:to>
      <xdr:col>13</xdr:col>
      <xdr:colOff>28575</xdr:colOff>
      <xdr:row>110</xdr:row>
      <xdr:rowOff>123825</xdr:rowOff>
    </xdr:to>
    <xdr:sp>
      <xdr:nvSpPr>
        <xdr:cNvPr id="56" name="Line 62"/>
        <xdr:cNvSpPr>
          <a:spLocks/>
        </xdr:cNvSpPr>
      </xdr:nvSpPr>
      <xdr:spPr>
        <a:xfrm>
          <a:off x="11506200" y="23126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109</xdr:row>
      <xdr:rowOff>123825</xdr:rowOff>
    </xdr:from>
    <xdr:to>
      <xdr:col>11</xdr:col>
      <xdr:colOff>628650</xdr:colOff>
      <xdr:row>109</xdr:row>
      <xdr:rowOff>123825</xdr:rowOff>
    </xdr:to>
    <xdr:sp>
      <xdr:nvSpPr>
        <xdr:cNvPr id="57" name="Line 62"/>
        <xdr:cNvSpPr>
          <a:spLocks/>
        </xdr:cNvSpPr>
      </xdr:nvSpPr>
      <xdr:spPr>
        <a:xfrm>
          <a:off x="11506200" y="228790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108</xdr:row>
      <xdr:rowOff>142875</xdr:rowOff>
    </xdr:from>
    <xdr:to>
      <xdr:col>11</xdr:col>
      <xdr:colOff>628650</xdr:colOff>
      <xdr:row>108</xdr:row>
      <xdr:rowOff>142875</xdr:rowOff>
    </xdr:to>
    <xdr:sp>
      <xdr:nvSpPr>
        <xdr:cNvPr id="58" name="Line 62"/>
        <xdr:cNvSpPr>
          <a:spLocks/>
        </xdr:cNvSpPr>
      </xdr:nvSpPr>
      <xdr:spPr>
        <a:xfrm>
          <a:off x="11506200" y="22650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657225</xdr:colOff>
      <xdr:row>195</xdr:row>
      <xdr:rowOff>19050</xdr:rowOff>
    </xdr:from>
    <xdr:to>
      <xdr:col>20</xdr:col>
      <xdr:colOff>9525</xdr:colOff>
      <xdr:row>195</xdr:row>
      <xdr:rowOff>209550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4005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476250</xdr:colOff>
      <xdr:row>188</xdr:row>
      <xdr:rowOff>114300</xdr:rowOff>
    </xdr:from>
    <xdr:to>
      <xdr:col>14</xdr:col>
      <xdr:colOff>200025</xdr:colOff>
      <xdr:row>188</xdr:row>
      <xdr:rowOff>114300</xdr:rowOff>
    </xdr:to>
    <xdr:sp>
      <xdr:nvSpPr>
        <xdr:cNvPr id="60" name="Line 52"/>
        <xdr:cNvSpPr>
          <a:spLocks/>
        </xdr:cNvSpPr>
      </xdr:nvSpPr>
      <xdr:spPr>
        <a:xfrm>
          <a:off x="11506200" y="42367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666750</xdr:colOff>
      <xdr:row>201</xdr:row>
      <xdr:rowOff>142875</xdr:rowOff>
    </xdr:from>
    <xdr:to>
      <xdr:col>14</xdr:col>
      <xdr:colOff>0</xdr:colOff>
      <xdr:row>201</xdr:row>
      <xdr:rowOff>142875</xdr:rowOff>
    </xdr:to>
    <xdr:sp>
      <xdr:nvSpPr>
        <xdr:cNvPr id="61" name="Line 62"/>
        <xdr:cNvSpPr>
          <a:spLocks/>
        </xdr:cNvSpPr>
      </xdr:nvSpPr>
      <xdr:spPr>
        <a:xfrm>
          <a:off x="11506200" y="45615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182</xdr:row>
      <xdr:rowOff>152400</xdr:rowOff>
    </xdr:from>
    <xdr:to>
      <xdr:col>12</xdr:col>
      <xdr:colOff>628650</xdr:colOff>
      <xdr:row>182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1506200" y="409194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189</xdr:row>
      <xdr:rowOff>114300</xdr:rowOff>
    </xdr:from>
    <xdr:to>
      <xdr:col>14</xdr:col>
      <xdr:colOff>342900</xdr:colOff>
      <xdr:row>189</xdr:row>
      <xdr:rowOff>114300</xdr:rowOff>
    </xdr:to>
    <xdr:sp>
      <xdr:nvSpPr>
        <xdr:cNvPr id="63" name="Line 62"/>
        <xdr:cNvSpPr>
          <a:spLocks/>
        </xdr:cNvSpPr>
      </xdr:nvSpPr>
      <xdr:spPr>
        <a:xfrm>
          <a:off x="11506200" y="42614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190</xdr:row>
      <xdr:rowOff>152400</xdr:rowOff>
    </xdr:from>
    <xdr:to>
      <xdr:col>14</xdr:col>
      <xdr:colOff>333375</xdr:colOff>
      <xdr:row>190</xdr:row>
      <xdr:rowOff>152400</xdr:rowOff>
    </xdr:to>
    <xdr:sp>
      <xdr:nvSpPr>
        <xdr:cNvPr id="64" name="Line 62"/>
        <xdr:cNvSpPr>
          <a:spLocks/>
        </xdr:cNvSpPr>
      </xdr:nvSpPr>
      <xdr:spPr>
        <a:xfrm>
          <a:off x="11506200" y="42900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191</xdr:row>
      <xdr:rowOff>123825</xdr:rowOff>
    </xdr:from>
    <xdr:to>
      <xdr:col>14</xdr:col>
      <xdr:colOff>342900</xdr:colOff>
      <xdr:row>191</xdr:row>
      <xdr:rowOff>123825</xdr:rowOff>
    </xdr:to>
    <xdr:sp>
      <xdr:nvSpPr>
        <xdr:cNvPr id="65" name="Line 62"/>
        <xdr:cNvSpPr>
          <a:spLocks/>
        </xdr:cNvSpPr>
      </xdr:nvSpPr>
      <xdr:spPr>
        <a:xfrm>
          <a:off x="11506200" y="431196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192</xdr:row>
      <xdr:rowOff>152400</xdr:rowOff>
    </xdr:from>
    <xdr:to>
      <xdr:col>14</xdr:col>
      <xdr:colOff>342900</xdr:colOff>
      <xdr:row>192</xdr:row>
      <xdr:rowOff>152400</xdr:rowOff>
    </xdr:to>
    <xdr:sp>
      <xdr:nvSpPr>
        <xdr:cNvPr id="66" name="Line 62"/>
        <xdr:cNvSpPr>
          <a:spLocks/>
        </xdr:cNvSpPr>
      </xdr:nvSpPr>
      <xdr:spPr>
        <a:xfrm>
          <a:off x="11506200" y="43395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193</xdr:row>
      <xdr:rowOff>133350</xdr:rowOff>
    </xdr:from>
    <xdr:to>
      <xdr:col>14</xdr:col>
      <xdr:colOff>342900</xdr:colOff>
      <xdr:row>193</xdr:row>
      <xdr:rowOff>133350</xdr:rowOff>
    </xdr:to>
    <xdr:sp>
      <xdr:nvSpPr>
        <xdr:cNvPr id="67" name="Line 62"/>
        <xdr:cNvSpPr>
          <a:spLocks/>
        </xdr:cNvSpPr>
      </xdr:nvSpPr>
      <xdr:spPr>
        <a:xfrm>
          <a:off x="11506200" y="436245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194</xdr:row>
      <xdr:rowOff>133350</xdr:rowOff>
    </xdr:from>
    <xdr:to>
      <xdr:col>14</xdr:col>
      <xdr:colOff>342900</xdr:colOff>
      <xdr:row>194</xdr:row>
      <xdr:rowOff>133350</xdr:rowOff>
    </xdr:to>
    <xdr:sp>
      <xdr:nvSpPr>
        <xdr:cNvPr id="68" name="Line 62"/>
        <xdr:cNvSpPr>
          <a:spLocks/>
        </xdr:cNvSpPr>
      </xdr:nvSpPr>
      <xdr:spPr>
        <a:xfrm>
          <a:off x="11506200" y="438721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195</xdr:row>
      <xdr:rowOff>123825</xdr:rowOff>
    </xdr:from>
    <xdr:to>
      <xdr:col>14</xdr:col>
      <xdr:colOff>333375</xdr:colOff>
      <xdr:row>195</xdr:row>
      <xdr:rowOff>123825</xdr:rowOff>
    </xdr:to>
    <xdr:sp>
      <xdr:nvSpPr>
        <xdr:cNvPr id="69" name="Line 62"/>
        <xdr:cNvSpPr>
          <a:spLocks/>
        </xdr:cNvSpPr>
      </xdr:nvSpPr>
      <xdr:spPr>
        <a:xfrm>
          <a:off x="11506200" y="44110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197</xdr:row>
      <xdr:rowOff>133350</xdr:rowOff>
    </xdr:from>
    <xdr:to>
      <xdr:col>14</xdr:col>
      <xdr:colOff>628650</xdr:colOff>
      <xdr:row>197</xdr:row>
      <xdr:rowOff>133350</xdr:rowOff>
    </xdr:to>
    <xdr:sp>
      <xdr:nvSpPr>
        <xdr:cNvPr id="70" name="Line 62"/>
        <xdr:cNvSpPr>
          <a:spLocks/>
        </xdr:cNvSpPr>
      </xdr:nvSpPr>
      <xdr:spPr>
        <a:xfrm>
          <a:off x="11506200" y="446151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198</xdr:row>
      <xdr:rowOff>123825</xdr:rowOff>
    </xdr:from>
    <xdr:to>
      <xdr:col>13</xdr:col>
      <xdr:colOff>19050</xdr:colOff>
      <xdr:row>198</xdr:row>
      <xdr:rowOff>123825</xdr:rowOff>
    </xdr:to>
    <xdr:sp>
      <xdr:nvSpPr>
        <xdr:cNvPr id="71" name="Line 62"/>
        <xdr:cNvSpPr>
          <a:spLocks/>
        </xdr:cNvSpPr>
      </xdr:nvSpPr>
      <xdr:spPr>
        <a:xfrm>
          <a:off x="11506200" y="44853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199</xdr:row>
      <xdr:rowOff>114300</xdr:rowOff>
    </xdr:from>
    <xdr:to>
      <xdr:col>13</xdr:col>
      <xdr:colOff>657225</xdr:colOff>
      <xdr:row>199</xdr:row>
      <xdr:rowOff>114300</xdr:rowOff>
    </xdr:to>
    <xdr:sp>
      <xdr:nvSpPr>
        <xdr:cNvPr id="72" name="Line 62"/>
        <xdr:cNvSpPr>
          <a:spLocks/>
        </xdr:cNvSpPr>
      </xdr:nvSpPr>
      <xdr:spPr>
        <a:xfrm>
          <a:off x="11506200" y="45091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200</xdr:row>
      <xdr:rowOff>114300</xdr:rowOff>
    </xdr:from>
    <xdr:to>
      <xdr:col>13</xdr:col>
      <xdr:colOff>0</xdr:colOff>
      <xdr:row>200</xdr:row>
      <xdr:rowOff>114300</xdr:rowOff>
    </xdr:to>
    <xdr:sp>
      <xdr:nvSpPr>
        <xdr:cNvPr id="73" name="Line 62"/>
        <xdr:cNvSpPr>
          <a:spLocks/>
        </xdr:cNvSpPr>
      </xdr:nvSpPr>
      <xdr:spPr>
        <a:xfrm>
          <a:off x="11506200" y="45339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381000</xdr:colOff>
      <xdr:row>202</xdr:row>
      <xdr:rowOff>133350</xdr:rowOff>
    </xdr:from>
    <xdr:to>
      <xdr:col>14</xdr:col>
      <xdr:colOff>342900</xdr:colOff>
      <xdr:row>202</xdr:row>
      <xdr:rowOff>133350</xdr:rowOff>
    </xdr:to>
    <xdr:sp>
      <xdr:nvSpPr>
        <xdr:cNvPr id="74" name="Line 62"/>
        <xdr:cNvSpPr>
          <a:spLocks/>
        </xdr:cNvSpPr>
      </xdr:nvSpPr>
      <xdr:spPr>
        <a:xfrm>
          <a:off x="11506200" y="45853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203</xdr:row>
      <xdr:rowOff>114300</xdr:rowOff>
    </xdr:from>
    <xdr:to>
      <xdr:col>14</xdr:col>
      <xdr:colOff>0</xdr:colOff>
      <xdr:row>203</xdr:row>
      <xdr:rowOff>114300</xdr:rowOff>
    </xdr:to>
    <xdr:sp>
      <xdr:nvSpPr>
        <xdr:cNvPr id="75" name="Line 62"/>
        <xdr:cNvSpPr>
          <a:spLocks/>
        </xdr:cNvSpPr>
      </xdr:nvSpPr>
      <xdr:spPr>
        <a:xfrm>
          <a:off x="11506200" y="46081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323850</xdr:colOff>
      <xdr:row>204</xdr:row>
      <xdr:rowOff>104775</xdr:rowOff>
    </xdr:from>
    <xdr:to>
      <xdr:col>14</xdr:col>
      <xdr:colOff>0</xdr:colOff>
      <xdr:row>204</xdr:row>
      <xdr:rowOff>104775</xdr:rowOff>
    </xdr:to>
    <xdr:sp>
      <xdr:nvSpPr>
        <xdr:cNvPr id="76" name="Line 62"/>
        <xdr:cNvSpPr>
          <a:spLocks/>
        </xdr:cNvSpPr>
      </xdr:nvSpPr>
      <xdr:spPr>
        <a:xfrm>
          <a:off x="11506200" y="4632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205</xdr:row>
      <xdr:rowOff>95250</xdr:rowOff>
    </xdr:from>
    <xdr:to>
      <xdr:col>13</xdr:col>
      <xdr:colOff>657225</xdr:colOff>
      <xdr:row>205</xdr:row>
      <xdr:rowOff>95250</xdr:rowOff>
    </xdr:to>
    <xdr:sp>
      <xdr:nvSpPr>
        <xdr:cNvPr id="77" name="Line 62"/>
        <xdr:cNvSpPr>
          <a:spLocks/>
        </xdr:cNvSpPr>
      </xdr:nvSpPr>
      <xdr:spPr>
        <a:xfrm>
          <a:off x="11506200" y="46558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206</xdr:row>
      <xdr:rowOff>104775</xdr:rowOff>
    </xdr:from>
    <xdr:to>
      <xdr:col>13</xdr:col>
      <xdr:colOff>647700</xdr:colOff>
      <xdr:row>206</xdr:row>
      <xdr:rowOff>104775</xdr:rowOff>
    </xdr:to>
    <xdr:sp>
      <xdr:nvSpPr>
        <xdr:cNvPr id="78" name="Line 62"/>
        <xdr:cNvSpPr>
          <a:spLocks/>
        </xdr:cNvSpPr>
      </xdr:nvSpPr>
      <xdr:spPr>
        <a:xfrm>
          <a:off x="11506200" y="468153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207</xdr:row>
      <xdr:rowOff>123825</xdr:rowOff>
    </xdr:from>
    <xdr:to>
      <xdr:col>11</xdr:col>
      <xdr:colOff>666750</xdr:colOff>
      <xdr:row>207</xdr:row>
      <xdr:rowOff>123825</xdr:rowOff>
    </xdr:to>
    <xdr:sp>
      <xdr:nvSpPr>
        <xdr:cNvPr id="79" name="Line 62"/>
        <xdr:cNvSpPr>
          <a:spLocks/>
        </xdr:cNvSpPr>
      </xdr:nvSpPr>
      <xdr:spPr>
        <a:xfrm>
          <a:off x="11506200" y="47082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208</xdr:row>
      <xdr:rowOff>104775</xdr:rowOff>
    </xdr:from>
    <xdr:to>
      <xdr:col>13</xdr:col>
      <xdr:colOff>9525</xdr:colOff>
      <xdr:row>208</xdr:row>
      <xdr:rowOff>104775</xdr:rowOff>
    </xdr:to>
    <xdr:sp>
      <xdr:nvSpPr>
        <xdr:cNvPr id="80" name="Line 62"/>
        <xdr:cNvSpPr>
          <a:spLocks/>
        </xdr:cNvSpPr>
      </xdr:nvSpPr>
      <xdr:spPr>
        <a:xfrm>
          <a:off x="11506200" y="473106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209</xdr:row>
      <xdr:rowOff>104775</xdr:rowOff>
    </xdr:from>
    <xdr:to>
      <xdr:col>13</xdr:col>
      <xdr:colOff>9525</xdr:colOff>
      <xdr:row>209</xdr:row>
      <xdr:rowOff>104775</xdr:rowOff>
    </xdr:to>
    <xdr:sp>
      <xdr:nvSpPr>
        <xdr:cNvPr id="81" name="Line 62"/>
        <xdr:cNvSpPr>
          <a:spLocks/>
        </xdr:cNvSpPr>
      </xdr:nvSpPr>
      <xdr:spPr>
        <a:xfrm>
          <a:off x="11506200" y="47558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210</xdr:row>
      <xdr:rowOff>104775</xdr:rowOff>
    </xdr:from>
    <xdr:to>
      <xdr:col>13</xdr:col>
      <xdr:colOff>0</xdr:colOff>
      <xdr:row>210</xdr:row>
      <xdr:rowOff>104775</xdr:rowOff>
    </xdr:to>
    <xdr:sp>
      <xdr:nvSpPr>
        <xdr:cNvPr id="82" name="Line 62"/>
        <xdr:cNvSpPr>
          <a:spLocks/>
        </xdr:cNvSpPr>
      </xdr:nvSpPr>
      <xdr:spPr>
        <a:xfrm>
          <a:off x="11506200" y="478059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183</xdr:row>
      <xdr:rowOff>133350</xdr:rowOff>
    </xdr:from>
    <xdr:to>
      <xdr:col>12</xdr:col>
      <xdr:colOff>628650</xdr:colOff>
      <xdr:row>183</xdr:row>
      <xdr:rowOff>133350</xdr:rowOff>
    </xdr:to>
    <xdr:sp>
      <xdr:nvSpPr>
        <xdr:cNvPr id="83" name="Line 62"/>
        <xdr:cNvSpPr>
          <a:spLocks/>
        </xdr:cNvSpPr>
      </xdr:nvSpPr>
      <xdr:spPr>
        <a:xfrm>
          <a:off x="11506200" y="41148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184</xdr:row>
      <xdr:rowOff>123825</xdr:rowOff>
    </xdr:from>
    <xdr:to>
      <xdr:col>12</xdr:col>
      <xdr:colOff>628650</xdr:colOff>
      <xdr:row>184</xdr:row>
      <xdr:rowOff>123825</xdr:rowOff>
    </xdr:to>
    <xdr:sp>
      <xdr:nvSpPr>
        <xdr:cNvPr id="84" name="Line 62"/>
        <xdr:cNvSpPr>
          <a:spLocks/>
        </xdr:cNvSpPr>
      </xdr:nvSpPr>
      <xdr:spPr>
        <a:xfrm>
          <a:off x="11506200" y="413861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185</xdr:row>
      <xdr:rowOff>123825</xdr:rowOff>
    </xdr:from>
    <xdr:to>
      <xdr:col>12</xdr:col>
      <xdr:colOff>628650</xdr:colOff>
      <xdr:row>185</xdr:row>
      <xdr:rowOff>123825</xdr:rowOff>
    </xdr:to>
    <xdr:sp>
      <xdr:nvSpPr>
        <xdr:cNvPr id="85" name="Line 62"/>
        <xdr:cNvSpPr>
          <a:spLocks/>
        </xdr:cNvSpPr>
      </xdr:nvSpPr>
      <xdr:spPr>
        <a:xfrm>
          <a:off x="11506200" y="41633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352425</xdr:colOff>
      <xdr:row>186</xdr:row>
      <xdr:rowOff>123825</xdr:rowOff>
    </xdr:from>
    <xdr:to>
      <xdr:col>12</xdr:col>
      <xdr:colOff>628650</xdr:colOff>
      <xdr:row>186</xdr:row>
      <xdr:rowOff>123825</xdr:rowOff>
    </xdr:to>
    <xdr:sp>
      <xdr:nvSpPr>
        <xdr:cNvPr id="86" name="Line 62"/>
        <xdr:cNvSpPr>
          <a:spLocks/>
        </xdr:cNvSpPr>
      </xdr:nvSpPr>
      <xdr:spPr>
        <a:xfrm>
          <a:off x="11506200" y="41881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333375</xdr:colOff>
      <xdr:row>151</xdr:row>
      <xdr:rowOff>133350</xdr:rowOff>
    </xdr:from>
    <xdr:to>
      <xdr:col>13</xdr:col>
      <xdr:colOff>0</xdr:colOff>
      <xdr:row>151</xdr:row>
      <xdr:rowOff>133350</xdr:rowOff>
    </xdr:to>
    <xdr:sp>
      <xdr:nvSpPr>
        <xdr:cNvPr id="87" name="Line 30"/>
        <xdr:cNvSpPr>
          <a:spLocks/>
        </xdr:cNvSpPr>
      </xdr:nvSpPr>
      <xdr:spPr>
        <a:xfrm>
          <a:off x="11506200" y="33223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342900</xdr:colOff>
      <xdr:row>152</xdr:row>
      <xdr:rowOff>133350</xdr:rowOff>
    </xdr:from>
    <xdr:to>
      <xdr:col>13</xdr:col>
      <xdr:colOff>9525</xdr:colOff>
      <xdr:row>152</xdr:row>
      <xdr:rowOff>133350</xdr:rowOff>
    </xdr:to>
    <xdr:sp>
      <xdr:nvSpPr>
        <xdr:cNvPr id="88" name="Line 30"/>
        <xdr:cNvSpPr>
          <a:spLocks/>
        </xdr:cNvSpPr>
      </xdr:nvSpPr>
      <xdr:spPr>
        <a:xfrm>
          <a:off x="11506200" y="33470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149</xdr:row>
      <xdr:rowOff>133350</xdr:rowOff>
    </xdr:from>
    <xdr:to>
      <xdr:col>14</xdr:col>
      <xdr:colOff>333375</xdr:colOff>
      <xdr:row>149</xdr:row>
      <xdr:rowOff>133350</xdr:rowOff>
    </xdr:to>
    <xdr:sp>
      <xdr:nvSpPr>
        <xdr:cNvPr id="89" name="Line 30"/>
        <xdr:cNvSpPr>
          <a:spLocks/>
        </xdr:cNvSpPr>
      </xdr:nvSpPr>
      <xdr:spPr>
        <a:xfrm>
          <a:off x="11506200" y="32727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476250</xdr:colOff>
      <xdr:row>155</xdr:row>
      <xdr:rowOff>123825</xdr:rowOff>
    </xdr:from>
    <xdr:to>
      <xdr:col>14</xdr:col>
      <xdr:colOff>161925</xdr:colOff>
      <xdr:row>155</xdr:row>
      <xdr:rowOff>123825</xdr:rowOff>
    </xdr:to>
    <xdr:sp>
      <xdr:nvSpPr>
        <xdr:cNvPr id="90" name="Line 30"/>
        <xdr:cNvSpPr>
          <a:spLocks/>
        </xdr:cNvSpPr>
      </xdr:nvSpPr>
      <xdr:spPr>
        <a:xfrm>
          <a:off x="11506200" y="342042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164</xdr:row>
      <xdr:rowOff>142875</xdr:rowOff>
    </xdr:from>
    <xdr:to>
      <xdr:col>12</xdr:col>
      <xdr:colOff>19050</xdr:colOff>
      <xdr:row>164</xdr:row>
      <xdr:rowOff>142875</xdr:rowOff>
    </xdr:to>
    <xdr:sp>
      <xdr:nvSpPr>
        <xdr:cNvPr id="91" name="Line 62"/>
        <xdr:cNvSpPr>
          <a:spLocks/>
        </xdr:cNvSpPr>
      </xdr:nvSpPr>
      <xdr:spPr>
        <a:xfrm>
          <a:off x="11506200" y="36452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165</xdr:row>
      <xdr:rowOff>161925</xdr:rowOff>
    </xdr:from>
    <xdr:to>
      <xdr:col>12</xdr:col>
      <xdr:colOff>28575</xdr:colOff>
      <xdr:row>165</xdr:row>
      <xdr:rowOff>161925</xdr:rowOff>
    </xdr:to>
    <xdr:sp>
      <xdr:nvSpPr>
        <xdr:cNvPr id="92" name="Line 62"/>
        <xdr:cNvSpPr>
          <a:spLocks/>
        </xdr:cNvSpPr>
      </xdr:nvSpPr>
      <xdr:spPr>
        <a:xfrm>
          <a:off x="11506200" y="36718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168</xdr:row>
      <xdr:rowOff>133350</xdr:rowOff>
    </xdr:from>
    <xdr:to>
      <xdr:col>12</xdr:col>
      <xdr:colOff>0</xdr:colOff>
      <xdr:row>168</xdr:row>
      <xdr:rowOff>133350</xdr:rowOff>
    </xdr:to>
    <xdr:sp>
      <xdr:nvSpPr>
        <xdr:cNvPr id="93" name="Line 62"/>
        <xdr:cNvSpPr>
          <a:spLocks/>
        </xdr:cNvSpPr>
      </xdr:nvSpPr>
      <xdr:spPr>
        <a:xfrm>
          <a:off x="11506200" y="374332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169</xdr:row>
      <xdr:rowOff>180975</xdr:rowOff>
    </xdr:from>
    <xdr:to>
      <xdr:col>12</xdr:col>
      <xdr:colOff>0</xdr:colOff>
      <xdr:row>169</xdr:row>
      <xdr:rowOff>180975</xdr:rowOff>
    </xdr:to>
    <xdr:sp>
      <xdr:nvSpPr>
        <xdr:cNvPr id="94" name="Line 62"/>
        <xdr:cNvSpPr>
          <a:spLocks/>
        </xdr:cNvSpPr>
      </xdr:nvSpPr>
      <xdr:spPr>
        <a:xfrm>
          <a:off x="11506200" y="37728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238125</xdr:colOff>
      <xdr:row>170</xdr:row>
      <xdr:rowOff>152400</xdr:rowOff>
    </xdr:from>
    <xdr:to>
      <xdr:col>14</xdr:col>
      <xdr:colOff>247650</xdr:colOff>
      <xdr:row>170</xdr:row>
      <xdr:rowOff>152400</xdr:rowOff>
    </xdr:to>
    <xdr:sp>
      <xdr:nvSpPr>
        <xdr:cNvPr id="95" name="Line 62"/>
        <xdr:cNvSpPr>
          <a:spLocks/>
        </xdr:cNvSpPr>
      </xdr:nvSpPr>
      <xdr:spPr>
        <a:xfrm>
          <a:off x="11506200" y="379476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171</xdr:row>
      <xdr:rowOff>133350</xdr:rowOff>
    </xdr:from>
    <xdr:to>
      <xdr:col>13</xdr:col>
      <xdr:colOff>47625</xdr:colOff>
      <xdr:row>171</xdr:row>
      <xdr:rowOff>133350</xdr:rowOff>
    </xdr:to>
    <xdr:sp>
      <xdr:nvSpPr>
        <xdr:cNvPr id="96" name="Line 62"/>
        <xdr:cNvSpPr>
          <a:spLocks/>
        </xdr:cNvSpPr>
      </xdr:nvSpPr>
      <xdr:spPr>
        <a:xfrm>
          <a:off x="11506200" y="381762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172</xdr:row>
      <xdr:rowOff>133350</xdr:rowOff>
    </xdr:from>
    <xdr:to>
      <xdr:col>12</xdr:col>
      <xdr:colOff>28575</xdr:colOff>
      <xdr:row>172</xdr:row>
      <xdr:rowOff>133350</xdr:rowOff>
    </xdr:to>
    <xdr:sp>
      <xdr:nvSpPr>
        <xdr:cNvPr id="97" name="Line 62"/>
        <xdr:cNvSpPr>
          <a:spLocks/>
        </xdr:cNvSpPr>
      </xdr:nvSpPr>
      <xdr:spPr>
        <a:xfrm>
          <a:off x="11506200" y="384238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173</xdr:row>
      <xdr:rowOff>161925</xdr:rowOff>
    </xdr:from>
    <xdr:to>
      <xdr:col>12</xdr:col>
      <xdr:colOff>19050</xdr:colOff>
      <xdr:row>173</xdr:row>
      <xdr:rowOff>161925</xdr:rowOff>
    </xdr:to>
    <xdr:sp>
      <xdr:nvSpPr>
        <xdr:cNvPr id="98" name="Line 62"/>
        <xdr:cNvSpPr>
          <a:spLocks/>
        </xdr:cNvSpPr>
      </xdr:nvSpPr>
      <xdr:spPr>
        <a:xfrm>
          <a:off x="11506200" y="38700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174</xdr:row>
      <xdr:rowOff>104775</xdr:rowOff>
    </xdr:from>
    <xdr:to>
      <xdr:col>15</xdr:col>
      <xdr:colOff>38100</xdr:colOff>
      <xdr:row>174</xdr:row>
      <xdr:rowOff>104775</xdr:rowOff>
    </xdr:to>
    <xdr:sp>
      <xdr:nvSpPr>
        <xdr:cNvPr id="99" name="Line 62"/>
        <xdr:cNvSpPr>
          <a:spLocks/>
        </xdr:cNvSpPr>
      </xdr:nvSpPr>
      <xdr:spPr>
        <a:xfrm>
          <a:off x="11506200" y="38890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175</xdr:row>
      <xdr:rowOff>114300</xdr:rowOff>
    </xdr:from>
    <xdr:to>
      <xdr:col>12</xdr:col>
      <xdr:colOff>0</xdr:colOff>
      <xdr:row>175</xdr:row>
      <xdr:rowOff>114300</xdr:rowOff>
    </xdr:to>
    <xdr:sp>
      <xdr:nvSpPr>
        <xdr:cNvPr id="100" name="Line 62"/>
        <xdr:cNvSpPr>
          <a:spLocks/>
        </xdr:cNvSpPr>
      </xdr:nvSpPr>
      <xdr:spPr>
        <a:xfrm>
          <a:off x="11506200" y="39147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176</xdr:row>
      <xdr:rowOff>161925</xdr:rowOff>
    </xdr:from>
    <xdr:to>
      <xdr:col>12</xdr:col>
      <xdr:colOff>19050</xdr:colOff>
      <xdr:row>176</xdr:row>
      <xdr:rowOff>161925</xdr:rowOff>
    </xdr:to>
    <xdr:sp>
      <xdr:nvSpPr>
        <xdr:cNvPr id="101" name="Line 62"/>
        <xdr:cNvSpPr>
          <a:spLocks/>
        </xdr:cNvSpPr>
      </xdr:nvSpPr>
      <xdr:spPr>
        <a:xfrm>
          <a:off x="11506200" y="39443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177</xdr:row>
      <xdr:rowOff>161925</xdr:rowOff>
    </xdr:from>
    <xdr:to>
      <xdr:col>12</xdr:col>
      <xdr:colOff>0</xdr:colOff>
      <xdr:row>177</xdr:row>
      <xdr:rowOff>161925</xdr:rowOff>
    </xdr:to>
    <xdr:sp>
      <xdr:nvSpPr>
        <xdr:cNvPr id="102" name="Line 62"/>
        <xdr:cNvSpPr>
          <a:spLocks/>
        </xdr:cNvSpPr>
      </xdr:nvSpPr>
      <xdr:spPr>
        <a:xfrm>
          <a:off x="11506200" y="396906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178</xdr:row>
      <xdr:rowOff>161925</xdr:rowOff>
    </xdr:from>
    <xdr:to>
      <xdr:col>12</xdr:col>
      <xdr:colOff>9525</xdr:colOff>
      <xdr:row>178</xdr:row>
      <xdr:rowOff>161925</xdr:rowOff>
    </xdr:to>
    <xdr:sp>
      <xdr:nvSpPr>
        <xdr:cNvPr id="103" name="Line 62"/>
        <xdr:cNvSpPr>
          <a:spLocks/>
        </xdr:cNvSpPr>
      </xdr:nvSpPr>
      <xdr:spPr>
        <a:xfrm>
          <a:off x="11506200" y="399383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371475</xdr:colOff>
      <xdr:row>263</xdr:row>
      <xdr:rowOff>133350</xdr:rowOff>
    </xdr:from>
    <xdr:to>
      <xdr:col>13</xdr:col>
      <xdr:colOff>9525</xdr:colOff>
      <xdr:row>263</xdr:row>
      <xdr:rowOff>133350</xdr:rowOff>
    </xdr:to>
    <xdr:sp>
      <xdr:nvSpPr>
        <xdr:cNvPr id="104" name="Line 62"/>
        <xdr:cNvSpPr>
          <a:spLocks/>
        </xdr:cNvSpPr>
      </xdr:nvSpPr>
      <xdr:spPr>
        <a:xfrm flipV="1">
          <a:off x="11506200" y="56635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264</xdr:row>
      <xdr:rowOff>142875</xdr:rowOff>
    </xdr:from>
    <xdr:to>
      <xdr:col>14</xdr:col>
      <xdr:colOff>304800</xdr:colOff>
      <xdr:row>264</xdr:row>
      <xdr:rowOff>142875</xdr:rowOff>
    </xdr:to>
    <xdr:sp>
      <xdr:nvSpPr>
        <xdr:cNvPr id="105" name="Line 62"/>
        <xdr:cNvSpPr>
          <a:spLocks/>
        </xdr:cNvSpPr>
      </xdr:nvSpPr>
      <xdr:spPr>
        <a:xfrm flipV="1">
          <a:off x="11506200" y="568833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371475</xdr:colOff>
      <xdr:row>265</xdr:row>
      <xdr:rowOff>123825</xdr:rowOff>
    </xdr:from>
    <xdr:to>
      <xdr:col>13</xdr:col>
      <xdr:colOff>9525</xdr:colOff>
      <xdr:row>265</xdr:row>
      <xdr:rowOff>123825</xdr:rowOff>
    </xdr:to>
    <xdr:sp>
      <xdr:nvSpPr>
        <xdr:cNvPr id="106" name="Line 62"/>
        <xdr:cNvSpPr>
          <a:spLocks/>
        </xdr:cNvSpPr>
      </xdr:nvSpPr>
      <xdr:spPr>
        <a:xfrm flipV="1">
          <a:off x="11506200" y="57121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266</xdr:row>
      <xdr:rowOff>133350</xdr:rowOff>
    </xdr:from>
    <xdr:to>
      <xdr:col>15</xdr:col>
      <xdr:colOff>28575</xdr:colOff>
      <xdr:row>266</xdr:row>
      <xdr:rowOff>133350</xdr:rowOff>
    </xdr:to>
    <xdr:sp>
      <xdr:nvSpPr>
        <xdr:cNvPr id="107" name="Line 62"/>
        <xdr:cNvSpPr>
          <a:spLocks/>
        </xdr:cNvSpPr>
      </xdr:nvSpPr>
      <xdr:spPr>
        <a:xfrm flipV="1">
          <a:off x="11506200" y="573690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133350</xdr:rowOff>
    </xdr:from>
    <xdr:to>
      <xdr:col>14</xdr:col>
      <xdr:colOff>371475</xdr:colOff>
      <xdr:row>31</xdr:row>
      <xdr:rowOff>133350</xdr:rowOff>
    </xdr:to>
    <xdr:sp>
      <xdr:nvSpPr>
        <xdr:cNvPr id="108" name="Line 269"/>
        <xdr:cNvSpPr>
          <a:spLocks/>
        </xdr:cNvSpPr>
      </xdr:nvSpPr>
      <xdr:spPr>
        <a:xfrm>
          <a:off x="11506200" y="7753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33</xdr:row>
      <xdr:rowOff>171450</xdr:rowOff>
    </xdr:from>
    <xdr:to>
      <xdr:col>13</xdr:col>
      <xdr:colOff>200025</xdr:colOff>
      <xdr:row>33</xdr:row>
      <xdr:rowOff>171450</xdr:rowOff>
    </xdr:to>
    <xdr:sp>
      <xdr:nvSpPr>
        <xdr:cNvPr id="109" name="Line 269"/>
        <xdr:cNvSpPr>
          <a:spLocks/>
        </xdr:cNvSpPr>
      </xdr:nvSpPr>
      <xdr:spPr>
        <a:xfrm>
          <a:off x="11506200" y="8267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152400</xdr:rowOff>
    </xdr:from>
    <xdr:to>
      <xdr:col>14</xdr:col>
      <xdr:colOff>619125</xdr:colOff>
      <xdr:row>36</xdr:row>
      <xdr:rowOff>152400</xdr:rowOff>
    </xdr:to>
    <xdr:sp>
      <xdr:nvSpPr>
        <xdr:cNvPr id="110" name="Line 269"/>
        <xdr:cNvSpPr>
          <a:spLocks/>
        </xdr:cNvSpPr>
      </xdr:nvSpPr>
      <xdr:spPr>
        <a:xfrm>
          <a:off x="11506200" y="8963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40</xdr:row>
      <xdr:rowOff>114300</xdr:rowOff>
    </xdr:from>
    <xdr:to>
      <xdr:col>14</xdr:col>
      <xdr:colOff>628650</xdr:colOff>
      <xdr:row>40</xdr:row>
      <xdr:rowOff>123825</xdr:rowOff>
    </xdr:to>
    <xdr:sp>
      <xdr:nvSpPr>
        <xdr:cNvPr id="111" name="Line 269"/>
        <xdr:cNvSpPr>
          <a:spLocks/>
        </xdr:cNvSpPr>
      </xdr:nvSpPr>
      <xdr:spPr>
        <a:xfrm>
          <a:off x="11506200" y="9877425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47</xdr:row>
      <xdr:rowOff>123825</xdr:rowOff>
    </xdr:from>
    <xdr:to>
      <xdr:col>14</xdr:col>
      <xdr:colOff>628650</xdr:colOff>
      <xdr:row>47</xdr:row>
      <xdr:rowOff>123825</xdr:rowOff>
    </xdr:to>
    <xdr:sp>
      <xdr:nvSpPr>
        <xdr:cNvPr id="112" name="Line 268"/>
        <xdr:cNvSpPr>
          <a:spLocks/>
        </xdr:cNvSpPr>
      </xdr:nvSpPr>
      <xdr:spPr>
        <a:xfrm>
          <a:off x="11506200" y="115347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17</xdr:row>
      <xdr:rowOff>114300</xdr:rowOff>
    </xdr:from>
    <xdr:to>
      <xdr:col>14</xdr:col>
      <xdr:colOff>142875</xdr:colOff>
      <xdr:row>17</xdr:row>
      <xdr:rowOff>114300</xdr:rowOff>
    </xdr:to>
    <xdr:sp>
      <xdr:nvSpPr>
        <xdr:cNvPr id="113" name="Line 268"/>
        <xdr:cNvSpPr>
          <a:spLocks/>
        </xdr:cNvSpPr>
      </xdr:nvSpPr>
      <xdr:spPr>
        <a:xfrm>
          <a:off x="11506200" y="4333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19</xdr:row>
      <xdr:rowOff>114300</xdr:rowOff>
    </xdr:from>
    <xdr:to>
      <xdr:col>14</xdr:col>
      <xdr:colOff>142875</xdr:colOff>
      <xdr:row>19</xdr:row>
      <xdr:rowOff>114300</xdr:rowOff>
    </xdr:to>
    <xdr:sp>
      <xdr:nvSpPr>
        <xdr:cNvPr id="114" name="Line 268"/>
        <xdr:cNvSpPr>
          <a:spLocks/>
        </xdr:cNvSpPr>
      </xdr:nvSpPr>
      <xdr:spPr>
        <a:xfrm>
          <a:off x="11506200" y="4829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61</xdr:row>
      <xdr:rowOff>114300</xdr:rowOff>
    </xdr:from>
    <xdr:to>
      <xdr:col>14</xdr:col>
      <xdr:colOff>142875</xdr:colOff>
      <xdr:row>61</xdr:row>
      <xdr:rowOff>114300</xdr:rowOff>
    </xdr:to>
    <xdr:sp>
      <xdr:nvSpPr>
        <xdr:cNvPr id="115" name="Line 268"/>
        <xdr:cNvSpPr>
          <a:spLocks/>
        </xdr:cNvSpPr>
      </xdr:nvSpPr>
      <xdr:spPr>
        <a:xfrm>
          <a:off x="11506200" y="148113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457200</xdr:colOff>
      <xdr:row>229</xdr:row>
      <xdr:rowOff>123825</xdr:rowOff>
    </xdr:from>
    <xdr:to>
      <xdr:col>13</xdr:col>
      <xdr:colOff>257175</xdr:colOff>
      <xdr:row>229</xdr:row>
      <xdr:rowOff>123825</xdr:rowOff>
    </xdr:to>
    <xdr:sp>
      <xdr:nvSpPr>
        <xdr:cNvPr id="116" name="Line 8"/>
        <xdr:cNvSpPr>
          <a:spLocks/>
        </xdr:cNvSpPr>
      </xdr:nvSpPr>
      <xdr:spPr>
        <a:xfrm>
          <a:off x="10058400" y="51377850"/>
          <a:ext cx="1447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251</xdr:row>
      <xdr:rowOff>133350</xdr:rowOff>
    </xdr:from>
    <xdr:to>
      <xdr:col>12</xdr:col>
      <xdr:colOff>647700</xdr:colOff>
      <xdr:row>251</xdr:row>
      <xdr:rowOff>133350</xdr:rowOff>
    </xdr:to>
    <xdr:sp>
      <xdr:nvSpPr>
        <xdr:cNvPr id="117" name="Line 9"/>
        <xdr:cNvSpPr>
          <a:spLocks/>
        </xdr:cNvSpPr>
      </xdr:nvSpPr>
      <xdr:spPr>
        <a:xfrm>
          <a:off x="11506200" y="54483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252</xdr:row>
      <xdr:rowOff>133350</xdr:rowOff>
    </xdr:from>
    <xdr:to>
      <xdr:col>14</xdr:col>
      <xdr:colOff>0</xdr:colOff>
      <xdr:row>252</xdr:row>
      <xdr:rowOff>133350</xdr:rowOff>
    </xdr:to>
    <xdr:sp>
      <xdr:nvSpPr>
        <xdr:cNvPr id="118" name="Line 9"/>
        <xdr:cNvSpPr>
          <a:spLocks/>
        </xdr:cNvSpPr>
      </xdr:nvSpPr>
      <xdr:spPr>
        <a:xfrm>
          <a:off x="11506200" y="547306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10</xdr:row>
      <xdr:rowOff>123825</xdr:rowOff>
    </xdr:from>
    <xdr:to>
      <xdr:col>14</xdr:col>
      <xdr:colOff>180975</xdr:colOff>
      <xdr:row>10</xdr:row>
      <xdr:rowOff>123825</xdr:rowOff>
    </xdr:to>
    <xdr:sp>
      <xdr:nvSpPr>
        <xdr:cNvPr id="1" name="Line 21"/>
        <xdr:cNvSpPr>
          <a:spLocks/>
        </xdr:cNvSpPr>
      </xdr:nvSpPr>
      <xdr:spPr>
        <a:xfrm>
          <a:off x="11506200" y="26384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476250</xdr:colOff>
      <xdr:row>19</xdr:row>
      <xdr:rowOff>123825</xdr:rowOff>
    </xdr:from>
    <xdr:to>
      <xdr:col>14</xdr:col>
      <xdr:colOff>190500</xdr:colOff>
      <xdr:row>19</xdr:row>
      <xdr:rowOff>123825</xdr:rowOff>
    </xdr:to>
    <xdr:sp>
      <xdr:nvSpPr>
        <xdr:cNvPr id="2" name="Line 22"/>
        <xdr:cNvSpPr>
          <a:spLocks/>
        </xdr:cNvSpPr>
      </xdr:nvSpPr>
      <xdr:spPr>
        <a:xfrm>
          <a:off x="11506200" y="3771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55</xdr:row>
      <xdr:rowOff>123825</xdr:rowOff>
    </xdr:from>
    <xdr:to>
      <xdr:col>14</xdr:col>
      <xdr:colOff>152400</xdr:colOff>
      <xdr:row>55</xdr:row>
      <xdr:rowOff>123825</xdr:rowOff>
    </xdr:to>
    <xdr:sp>
      <xdr:nvSpPr>
        <xdr:cNvPr id="3" name="Line 23"/>
        <xdr:cNvSpPr>
          <a:spLocks/>
        </xdr:cNvSpPr>
      </xdr:nvSpPr>
      <xdr:spPr>
        <a:xfrm>
          <a:off x="11506200" y="787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71</xdr:row>
      <xdr:rowOff>114300</xdr:rowOff>
    </xdr:from>
    <xdr:to>
      <xdr:col>14</xdr:col>
      <xdr:colOff>190500</xdr:colOff>
      <xdr:row>71</xdr:row>
      <xdr:rowOff>114300</xdr:rowOff>
    </xdr:to>
    <xdr:sp>
      <xdr:nvSpPr>
        <xdr:cNvPr id="4" name="Line 25"/>
        <xdr:cNvSpPr>
          <a:spLocks/>
        </xdr:cNvSpPr>
      </xdr:nvSpPr>
      <xdr:spPr>
        <a:xfrm>
          <a:off x="11506200" y="787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466725</xdr:colOff>
      <xdr:row>35</xdr:row>
      <xdr:rowOff>123825</xdr:rowOff>
    </xdr:from>
    <xdr:to>
      <xdr:col>14</xdr:col>
      <xdr:colOff>200025</xdr:colOff>
      <xdr:row>35</xdr:row>
      <xdr:rowOff>123825</xdr:rowOff>
    </xdr:to>
    <xdr:sp>
      <xdr:nvSpPr>
        <xdr:cNvPr id="5" name="Line 26"/>
        <xdr:cNvSpPr>
          <a:spLocks/>
        </xdr:cNvSpPr>
      </xdr:nvSpPr>
      <xdr:spPr>
        <a:xfrm>
          <a:off x="11506200" y="7381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36</xdr:row>
      <xdr:rowOff>123825</xdr:rowOff>
    </xdr:from>
    <xdr:to>
      <xdr:col>14</xdr:col>
      <xdr:colOff>190500</xdr:colOff>
      <xdr:row>36</xdr:row>
      <xdr:rowOff>123825</xdr:rowOff>
    </xdr:to>
    <xdr:sp>
      <xdr:nvSpPr>
        <xdr:cNvPr id="6" name="Line 27"/>
        <xdr:cNvSpPr>
          <a:spLocks/>
        </xdr:cNvSpPr>
      </xdr:nvSpPr>
      <xdr:spPr>
        <a:xfrm flipV="1">
          <a:off x="11506200" y="75057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457200</xdr:colOff>
      <xdr:row>62</xdr:row>
      <xdr:rowOff>123825</xdr:rowOff>
    </xdr:from>
    <xdr:to>
      <xdr:col>14</xdr:col>
      <xdr:colOff>152400</xdr:colOff>
      <xdr:row>62</xdr:row>
      <xdr:rowOff>123825</xdr:rowOff>
    </xdr:to>
    <xdr:sp>
      <xdr:nvSpPr>
        <xdr:cNvPr id="7" name="Line 28"/>
        <xdr:cNvSpPr>
          <a:spLocks/>
        </xdr:cNvSpPr>
      </xdr:nvSpPr>
      <xdr:spPr>
        <a:xfrm>
          <a:off x="11506200" y="787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476250</xdr:colOff>
      <xdr:row>65</xdr:row>
      <xdr:rowOff>123825</xdr:rowOff>
    </xdr:from>
    <xdr:to>
      <xdr:col>14</xdr:col>
      <xdr:colOff>142875</xdr:colOff>
      <xdr:row>65</xdr:row>
      <xdr:rowOff>123825</xdr:rowOff>
    </xdr:to>
    <xdr:sp>
      <xdr:nvSpPr>
        <xdr:cNvPr id="8" name="Line 29"/>
        <xdr:cNvSpPr>
          <a:spLocks/>
        </xdr:cNvSpPr>
      </xdr:nvSpPr>
      <xdr:spPr>
        <a:xfrm flipV="1">
          <a:off x="11506200" y="787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419100</xdr:colOff>
      <xdr:row>46</xdr:row>
      <xdr:rowOff>123825</xdr:rowOff>
    </xdr:from>
    <xdr:to>
      <xdr:col>14</xdr:col>
      <xdr:colOff>219075</xdr:colOff>
      <xdr:row>46</xdr:row>
      <xdr:rowOff>123825</xdr:rowOff>
    </xdr:to>
    <xdr:sp>
      <xdr:nvSpPr>
        <xdr:cNvPr id="9" name="Line 30"/>
        <xdr:cNvSpPr>
          <a:spLocks/>
        </xdr:cNvSpPr>
      </xdr:nvSpPr>
      <xdr:spPr>
        <a:xfrm>
          <a:off x="11506200" y="78771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zoomScalePageLayoutView="0" workbookViewId="0" topLeftCell="A1">
      <selection activeCell="A6" sqref="A6:IV7"/>
    </sheetView>
  </sheetViews>
  <sheetFormatPr defaultColWidth="9.140625" defaultRowHeight="21.75"/>
  <cols>
    <col min="1" max="3" width="2.7109375" style="175" customWidth="1"/>
    <col min="4" max="4" width="2.28125" style="175" customWidth="1"/>
    <col min="5" max="6" width="2.421875" style="175" customWidth="1"/>
    <col min="7" max="7" width="67.421875" style="175" customWidth="1"/>
    <col min="8" max="9" width="10.57421875" style="175" customWidth="1"/>
    <col min="10" max="10" width="50.28125" style="175" customWidth="1"/>
    <col min="11" max="11" width="27.28125" style="175" customWidth="1"/>
    <col min="12" max="12" width="9.7109375" style="175" hidden="1" customWidth="1"/>
    <col min="13" max="13" width="9.8515625" style="175" hidden="1" customWidth="1"/>
    <col min="14" max="14" width="9.7109375" style="175" hidden="1" customWidth="1"/>
    <col min="15" max="15" width="9.8515625" style="175" hidden="1" customWidth="1"/>
    <col min="16" max="16" width="9.7109375" style="175" hidden="1" customWidth="1"/>
    <col min="17" max="17" width="27.7109375" style="175" hidden="1" customWidth="1"/>
    <col min="18" max="18" width="9.7109375" style="175" hidden="1" customWidth="1"/>
    <col min="19" max="16384" width="9.140625" style="175" customWidth="1"/>
  </cols>
  <sheetData>
    <row r="1" spans="1:18" s="158" customFormat="1" ht="19.5" customHeight="1">
      <c r="A1" s="615" t="s">
        <v>1377</v>
      </c>
      <c r="P1" s="159"/>
      <c r="R1" s="159"/>
    </row>
    <row r="2" spans="1:18" s="144" customFormat="1" ht="19.5" customHeight="1">
      <c r="A2" s="430"/>
      <c r="B2" s="160"/>
      <c r="C2" s="160"/>
      <c r="D2" s="160"/>
      <c r="E2" s="160"/>
      <c r="F2" s="160"/>
      <c r="G2" s="431"/>
      <c r="H2" s="1245" t="s">
        <v>220</v>
      </c>
      <c r="I2" s="1246"/>
      <c r="J2" s="1247" t="s">
        <v>1378</v>
      </c>
      <c r="K2" s="1247" t="s">
        <v>1379</v>
      </c>
      <c r="L2" s="1237" t="s">
        <v>169</v>
      </c>
      <c r="M2" s="1238"/>
      <c r="N2" s="1238"/>
      <c r="O2" s="1239"/>
      <c r="P2" s="161"/>
      <c r="Q2" s="432"/>
      <c r="R2" s="161"/>
    </row>
    <row r="3" spans="1:18" s="144" customFormat="1" ht="19.5" customHeight="1">
      <c r="A3" s="433"/>
      <c r="B3" s="162"/>
      <c r="C3" s="162"/>
      <c r="F3" s="162"/>
      <c r="G3" s="434" t="s">
        <v>253</v>
      </c>
      <c r="H3" s="1247" t="s">
        <v>530</v>
      </c>
      <c r="I3" s="1247" t="s">
        <v>1137</v>
      </c>
      <c r="J3" s="1248"/>
      <c r="K3" s="1248"/>
      <c r="L3" s="435" t="s">
        <v>536</v>
      </c>
      <c r="M3" s="435" t="s">
        <v>537</v>
      </c>
      <c r="N3" s="435" t="s">
        <v>538</v>
      </c>
      <c r="O3" s="436" t="s">
        <v>539</v>
      </c>
      <c r="P3" s="163" t="s">
        <v>77</v>
      </c>
      <c r="Q3" s="437" t="s">
        <v>79</v>
      </c>
      <c r="R3" s="163" t="s">
        <v>77</v>
      </c>
    </row>
    <row r="4" spans="1:18" s="144" customFormat="1" ht="19.5" customHeight="1">
      <c r="A4" s="438"/>
      <c r="B4" s="164"/>
      <c r="C4" s="164"/>
      <c r="D4" s="164"/>
      <c r="E4" s="164"/>
      <c r="F4" s="164"/>
      <c r="G4" s="439"/>
      <c r="H4" s="1249"/>
      <c r="I4" s="1249"/>
      <c r="J4" s="1249"/>
      <c r="K4" s="1249"/>
      <c r="L4" s="440" t="s">
        <v>771</v>
      </c>
      <c r="M4" s="440" t="s">
        <v>772</v>
      </c>
      <c r="N4" s="440" t="s">
        <v>773</v>
      </c>
      <c r="O4" s="440" t="s">
        <v>774</v>
      </c>
      <c r="P4" s="165"/>
      <c r="Q4" s="441"/>
      <c r="R4" s="165"/>
    </row>
    <row r="5" spans="1:18" s="144" customFormat="1" ht="19.5" customHeight="1">
      <c r="A5" s="492" t="s">
        <v>221</v>
      </c>
      <c r="B5" s="493"/>
      <c r="C5" s="493"/>
      <c r="D5" s="493"/>
      <c r="E5" s="493"/>
      <c r="F5" s="493"/>
      <c r="G5" s="494"/>
      <c r="H5" s="497"/>
      <c r="I5" s="497"/>
      <c r="J5" s="497"/>
      <c r="K5" s="497"/>
      <c r="L5" s="1021"/>
      <c r="M5" s="495"/>
      <c r="N5" s="495"/>
      <c r="O5" s="495"/>
      <c r="P5" s="496">
        <f>SUM(P41)</f>
        <v>37144580</v>
      </c>
      <c r="Q5" s="497"/>
      <c r="R5" s="117" t="e">
        <f>SUM(R41+R26)</f>
        <v>#REF!</v>
      </c>
    </row>
    <row r="6" spans="1:19" s="1042" customFormat="1" ht="21" customHeight="1">
      <c r="A6" s="1033" t="s">
        <v>1381</v>
      </c>
      <c r="B6" s="1034"/>
      <c r="C6" s="1034"/>
      <c r="D6" s="1034"/>
      <c r="E6" s="1034"/>
      <c r="F6" s="1035"/>
      <c r="G6" s="1036"/>
      <c r="H6" s="1036"/>
      <c r="I6" s="1036"/>
      <c r="J6" s="1036"/>
      <c r="K6" s="1036"/>
      <c r="L6" s="1037"/>
      <c r="M6" s="230"/>
      <c r="N6" s="1038"/>
      <c r="O6" s="1039"/>
      <c r="P6" s="1040"/>
      <c r="Q6" s="1041"/>
      <c r="R6" s="1037"/>
      <c r="S6" s="1040"/>
    </row>
    <row r="7" spans="1:19" s="1042" customFormat="1" ht="21" customHeight="1">
      <c r="A7" s="1043" t="s">
        <v>1136</v>
      </c>
      <c r="B7" s="1044"/>
      <c r="C7" s="1044"/>
      <c r="D7" s="1044"/>
      <c r="E7" s="1044"/>
      <c r="F7" s="1047"/>
      <c r="G7" s="1045"/>
      <c r="H7" s="1046"/>
      <c r="I7" s="1046"/>
      <c r="J7" s="1046"/>
      <c r="K7" s="1046"/>
      <c r="L7" s="1037"/>
      <c r="M7" s="230"/>
      <c r="N7" s="1038"/>
      <c r="O7" s="1039"/>
      <c r="P7" s="1040"/>
      <c r="Q7" s="1041"/>
      <c r="R7" s="1037"/>
      <c r="S7" s="1040"/>
    </row>
    <row r="8" spans="1:18" s="267" customFormat="1" ht="18.75" customHeight="1">
      <c r="A8" s="141" t="s">
        <v>131</v>
      </c>
      <c r="B8" s="142"/>
      <c r="C8" s="142"/>
      <c r="D8" s="142"/>
      <c r="E8" s="67"/>
      <c r="F8" s="67"/>
      <c r="G8" s="68"/>
      <c r="H8" s="135" t="s">
        <v>294</v>
      </c>
      <c r="I8" s="135"/>
      <c r="J8" s="135"/>
      <c r="K8" s="135"/>
      <c r="L8" s="320"/>
      <c r="M8" s="149"/>
      <c r="N8" s="149"/>
      <c r="O8" s="149"/>
      <c r="P8" s="150">
        <v>170000</v>
      </c>
      <c r="Q8" s="266"/>
      <c r="R8" s="257"/>
    </row>
    <row r="9" spans="1:18" s="267" customFormat="1" ht="18.75" customHeight="1">
      <c r="A9" s="141" t="s">
        <v>132</v>
      </c>
      <c r="B9" s="142"/>
      <c r="C9" s="142"/>
      <c r="D9" s="142"/>
      <c r="E9" s="67"/>
      <c r="F9" s="67"/>
      <c r="G9" s="68"/>
      <c r="H9" s="135" t="s">
        <v>294</v>
      </c>
      <c r="I9" s="135"/>
      <c r="J9" s="135"/>
      <c r="K9" s="135"/>
      <c r="L9" s="320"/>
      <c r="M9" s="149"/>
      <c r="N9" s="149"/>
      <c r="O9" s="149"/>
      <c r="P9" s="170"/>
      <c r="Q9" s="266"/>
      <c r="R9" s="257"/>
    </row>
    <row r="10" spans="1:18" s="267" customFormat="1" ht="18.75" customHeight="1">
      <c r="A10" s="141" t="s">
        <v>133</v>
      </c>
      <c r="B10" s="142"/>
      <c r="C10" s="142"/>
      <c r="D10" s="142"/>
      <c r="E10" s="67"/>
      <c r="F10" s="67"/>
      <c r="G10" s="68"/>
      <c r="H10" s="135" t="s">
        <v>294</v>
      </c>
      <c r="I10" s="135"/>
      <c r="J10" s="135"/>
      <c r="K10" s="135"/>
      <c r="L10" s="320"/>
      <c r="M10" s="149"/>
      <c r="N10" s="149"/>
      <c r="O10" s="149"/>
      <c r="P10" s="170"/>
      <c r="Q10" s="266"/>
      <c r="R10" s="257"/>
    </row>
    <row r="11" spans="1:18" s="267" customFormat="1" ht="18.75" customHeight="1">
      <c r="A11" s="141" t="s">
        <v>295</v>
      </c>
      <c r="B11" s="142"/>
      <c r="C11" s="142"/>
      <c r="D11" s="142"/>
      <c r="E11" s="67"/>
      <c r="F11" s="67"/>
      <c r="G11" s="68"/>
      <c r="H11" s="135" t="s">
        <v>294</v>
      </c>
      <c r="I11" s="135"/>
      <c r="J11" s="135"/>
      <c r="K11" s="135"/>
      <c r="L11" s="448" t="s">
        <v>775</v>
      </c>
      <c r="M11" s="136"/>
      <c r="N11" s="137"/>
      <c r="O11" s="202" t="s">
        <v>776</v>
      </c>
      <c r="P11" s="170"/>
      <c r="Q11" s="266"/>
      <c r="R11" s="257"/>
    </row>
    <row r="12" spans="1:18" s="267" customFormat="1" ht="14.25" customHeight="1">
      <c r="A12" s="268"/>
      <c r="B12" s="269"/>
      <c r="C12" s="269"/>
      <c r="D12" s="269"/>
      <c r="E12" s="263"/>
      <c r="F12" s="263"/>
      <c r="G12" s="263"/>
      <c r="H12" s="260"/>
      <c r="I12" s="260"/>
      <c r="J12" s="260"/>
      <c r="K12" s="260"/>
      <c r="L12" s="448"/>
      <c r="M12" s="266"/>
      <c r="N12" s="264"/>
      <c r="O12" s="196"/>
      <c r="P12" s="257"/>
      <c r="Q12" s="306"/>
      <c r="R12" s="257"/>
    </row>
    <row r="13" spans="1:18" s="267" customFormat="1" ht="18.75" customHeight="1">
      <c r="A13" s="141" t="s">
        <v>353</v>
      </c>
      <c r="B13" s="142"/>
      <c r="C13" s="142"/>
      <c r="D13" s="142"/>
      <c r="E13" s="67"/>
      <c r="F13" s="67"/>
      <c r="G13" s="68"/>
      <c r="H13" s="135" t="s">
        <v>294</v>
      </c>
      <c r="I13" s="135"/>
      <c r="J13" s="135"/>
      <c r="K13" s="135"/>
      <c r="L13" s="319"/>
      <c r="M13" s="313"/>
      <c r="N13" s="313"/>
      <c r="O13" s="313"/>
      <c r="P13" s="288"/>
      <c r="Q13" s="266"/>
      <c r="R13" s="257"/>
    </row>
    <row r="14" spans="1:18" s="267" customFormat="1" ht="18.75" customHeight="1">
      <c r="A14" s="141" t="s">
        <v>354</v>
      </c>
      <c r="B14" s="142"/>
      <c r="C14" s="142"/>
      <c r="D14" s="142"/>
      <c r="E14" s="67"/>
      <c r="F14" s="67"/>
      <c r="G14" s="68"/>
      <c r="H14" s="135" t="s">
        <v>294</v>
      </c>
      <c r="I14" s="135"/>
      <c r="J14" s="135"/>
      <c r="K14" s="135"/>
      <c r="L14" s="319"/>
      <c r="M14" s="313"/>
      <c r="N14" s="313"/>
      <c r="O14" s="313"/>
      <c r="P14" s="288"/>
      <c r="Q14" s="266"/>
      <c r="R14" s="257"/>
    </row>
    <row r="15" spans="1:18" s="267" customFormat="1" ht="18.75" customHeight="1">
      <c r="A15" s="141" t="s">
        <v>458</v>
      </c>
      <c r="B15" s="142"/>
      <c r="C15" s="142"/>
      <c r="D15" s="142"/>
      <c r="E15" s="67"/>
      <c r="F15" s="67"/>
      <c r="G15" s="68"/>
      <c r="H15" s="135" t="s">
        <v>294</v>
      </c>
      <c r="I15" s="135"/>
      <c r="J15" s="135"/>
      <c r="K15" s="135"/>
      <c r="L15" s="319"/>
      <c r="M15" s="313"/>
      <c r="N15" s="313"/>
      <c r="O15" s="313"/>
      <c r="P15" s="288"/>
      <c r="Q15" s="266"/>
      <c r="R15" s="257"/>
    </row>
    <row r="16" spans="1:18" s="267" customFormat="1" ht="18.75" customHeight="1">
      <c r="A16" s="141" t="s">
        <v>459</v>
      </c>
      <c r="B16" s="142"/>
      <c r="C16" s="142"/>
      <c r="D16" s="142"/>
      <c r="E16" s="67"/>
      <c r="F16" s="67"/>
      <c r="G16" s="68"/>
      <c r="H16" s="135" t="s">
        <v>294</v>
      </c>
      <c r="I16" s="135"/>
      <c r="J16" s="135"/>
      <c r="K16" s="135"/>
      <c r="L16" s="448" t="s">
        <v>775</v>
      </c>
      <c r="M16" s="136"/>
      <c r="N16" s="137"/>
      <c r="O16" s="202" t="s">
        <v>776</v>
      </c>
      <c r="P16" s="288"/>
      <c r="Q16" s="266"/>
      <c r="R16" s="257"/>
    </row>
    <row r="17" spans="1:18" s="267" customFormat="1" ht="18.75" customHeight="1">
      <c r="A17" s="141"/>
      <c r="B17" s="142"/>
      <c r="C17" s="142"/>
      <c r="D17" s="142"/>
      <c r="E17" s="67"/>
      <c r="F17" s="67"/>
      <c r="G17" s="68"/>
      <c r="H17" s="135"/>
      <c r="I17" s="135"/>
      <c r="J17" s="135"/>
      <c r="K17" s="135"/>
      <c r="L17" s="448"/>
      <c r="M17" s="142"/>
      <c r="N17" s="137"/>
      <c r="O17" s="202"/>
      <c r="P17" s="288"/>
      <c r="Q17" s="272"/>
      <c r="R17" s="257"/>
    </row>
    <row r="18" spans="1:19" s="1057" customFormat="1" ht="20.25" customHeight="1">
      <c r="A18" s="1048" t="s">
        <v>1138</v>
      </c>
      <c r="B18" s="1049"/>
      <c r="C18" s="1049"/>
      <c r="D18" s="1049"/>
      <c r="E18" s="1049"/>
      <c r="F18" s="1059"/>
      <c r="G18" s="1058"/>
      <c r="H18" s="1050"/>
      <c r="I18" s="1050"/>
      <c r="J18" s="1050"/>
      <c r="K18" s="1050"/>
      <c r="L18" s="1038"/>
      <c r="M18" s="1052"/>
      <c r="N18" s="1053"/>
      <c r="O18" s="1054"/>
      <c r="P18" s="1055"/>
      <c r="Q18" s="1056"/>
      <c r="R18" s="1038"/>
      <c r="S18" s="1055"/>
    </row>
    <row r="19" spans="1:18" s="267" customFormat="1" ht="18.75" customHeight="1">
      <c r="A19" s="141" t="s">
        <v>131</v>
      </c>
      <c r="B19" s="142"/>
      <c r="C19" s="142"/>
      <c r="D19" s="142"/>
      <c r="E19" s="67"/>
      <c r="F19" s="67"/>
      <c r="G19" s="68"/>
      <c r="H19" s="135" t="s">
        <v>632</v>
      </c>
      <c r="I19" s="135"/>
      <c r="J19" s="135"/>
      <c r="K19" s="135"/>
      <c r="L19" s="320"/>
      <c r="M19" s="149"/>
      <c r="N19" s="149"/>
      <c r="O19" s="149"/>
      <c r="P19" s="150">
        <v>170000</v>
      </c>
      <c r="Q19" s="266"/>
      <c r="R19" s="257"/>
    </row>
    <row r="20" spans="1:18" s="267" customFormat="1" ht="18.75" customHeight="1">
      <c r="A20" s="141" t="s">
        <v>847</v>
      </c>
      <c r="B20" s="269"/>
      <c r="C20" s="269"/>
      <c r="D20" s="269"/>
      <c r="E20" s="263"/>
      <c r="F20" s="263"/>
      <c r="G20" s="263"/>
      <c r="H20" s="135" t="s">
        <v>632</v>
      </c>
      <c r="I20" s="260"/>
      <c r="J20" s="260"/>
      <c r="K20" s="260"/>
      <c r="L20" s="448"/>
      <c r="M20" s="266"/>
      <c r="N20" s="264"/>
      <c r="O20" s="196"/>
      <c r="P20" s="257"/>
      <c r="Q20" s="306"/>
      <c r="R20" s="257"/>
    </row>
    <row r="21" spans="1:18" s="144" customFormat="1" ht="18.75">
      <c r="A21" s="141" t="s">
        <v>692</v>
      </c>
      <c r="B21" s="142"/>
      <c r="C21" s="142"/>
      <c r="D21" s="67"/>
      <c r="E21" s="67"/>
      <c r="F21" s="67"/>
      <c r="G21" s="142"/>
      <c r="H21" s="135" t="s">
        <v>632</v>
      </c>
      <c r="I21" s="135"/>
      <c r="J21" s="135"/>
      <c r="K21" s="135"/>
      <c r="L21" s="448" t="s">
        <v>775</v>
      </c>
      <c r="M21" s="136"/>
      <c r="N21" s="137"/>
      <c r="O21" s="202" t="s">
        <v>776</v>
      </c>
      <c r="P21" s="138">
        <f>SUM(P22:P24)</f>
        <v>170000</v>
      </c>
      <c r="Q21" s="287"/>
      <c r="R21" s="138">
        <f>SUM(R22)</f>
        <v>0</v>
      </c>
    </row>
    <row r="22" spans="1:18" s="7" customFormat="1" ht="18.75">
      <c r="A22" s="332"/>
      <c r="B22" s="67" t="s">
        <v>897</v>
      </c>
      <c r="C22" s="67"/>
      <c r="D22" s="67"/>
      <c r="E22" s="173"/>
      <c r="F22" s="68"/>
      <c r="G22" s="68"/>
      <c r="H22" s="77"/>
      <c r="I22" s="77"/>
      <c r="J22" s="77"/>
      <c r="K22" s="77"/>
      <c r="L22" s="96"/>
      <c r="M22" s="171"/>
      <c r="N22" s="333"/>
      <c r="O22" s="149"/>
      <c r="P22" s="329">
        <v>58000</v>
      </c>
      <c r="Q22" s="223" t="s">
        <v>1062</v>
      </c>
      <c r="R22" s="329"/>
    </row>
    <row r="23" spans="1:18" s="7" customFormat="1" ht="18.75">
      <c r="A23" s="332"/>
      <c r="B23" s="67" t="s">
        <v>898</v>
      </c>
      <c r="C23" s="67"/>
      <c r="D23" s="67"/>
      <c r="E23" s="67"/>
      <c r="F23" s="173"/>
      <c r="G23" s="67"/>
      <c r="H23" s="77"/>
      <c r="I23" s="77"/>
      <c r="J23" s="77"/>
      <c r="K23" s="77"/>
      <c r="L23" s="96"/>
      <c r="M23" s="171"/>
      <c r="N23" s="333"/>
      <c r="O23" s="149"/>
      <c r="P23" s="329">
        <v>50000</v>
      </c>
      <c r="Q23" s="223" t="s">
        <v>1071</v>
      </c>
      <c r="R23" s="329"/>
    </row>
    <row r="24" spans="1:18" s="7" customFormat="1" ht="18.75">
      <c r="A24" s="332"/>
      <c r="B24" s="67" t="s">
        <v>899</v>
      </c>
      <c r="C24" s="67"/>
      <c r="D24" s="67"/>
      <c r="E24" s="67"/>
      <c r="F24" s="173"/>
      <c r="G24" s="67"/>
      <c r="H24" s="77"/>
      <c r="I24" s="77"/>
      <c r="J24" s="77"/>
      <c r="K24" s="77"/>
      <c r="L24" s="96"/>
      <c r="M24" s="171"/>
      <c r="N24" s="333"/>
      <c r="O24" s="149"/>
      <c r="P24" s="329">
        <v>62000</v>
      </c>
      <c r="Q24" s="223" t="s">
        <v>352</v>
      </c>
      <c r="R24" s="329"/>
    </row>
    <row r="25" spans="1:18" s="144" customFormat="1" ht="13.5" customHeight="1">
      <c r="A25" s="141"/>
      <c r="B25" s="142"/>
      <c r="C25" s="142"/>
      <c r="D25" s="67"/>
      <c r="E25" s="67"/>
      <c r="F25" s="67"/>
      <c r="G25" s="142"/>
      <c r="H25" s="136"/>
      <c r="I25" s="136"/>
      <c r="J25" s="136"/>
      <c r="K25" s="136"/>
      <c r="L25" s="153"/>
      <c r="M25" s="154"/>
      <c r="N25" s="153"/>
      <c r="O25" s="286"/>
      <c r="P25" s="140"/>
      <c r="Q25" s="287"/>
      <c r="R25" s="140"/>
    </row>
    <row r="26" spans="1:18" s="7" customFormat="1" ht="18" customHeight="1">
      <c r="A26" s="141" t="s">
        <v>845</v>
      </c>
      <c r="B26" s="142"/>
      <c r="C26" s="142"/>
      <c r="D26" s="142"/>
      <c r="E26" s="67"/>
      <c r="F26" s="67"/>
      <c r="G26" s="68"/>
      <c r="H26" s="135" t="s">
        <v>674</v>
      </c>
      <c r="I26" s="135"/>
      <c r="J26" s="135"/>
      <c r="K26" s="135"/>
      <c r="L26" s="320"/>
      <c r="M26" s="149"/>
      <c r="N26" s="149"/>
      <c r="O26" s="149"/>
      <c r="P26" s="150">
        <f>SUM(P27)</f>
        <v>426600</v>
      </c>
      <c r="Q26" s="97"/>
      <c r="R26" s="138" t="e">
        <f>SUM(#REF!)</f>
        <v>#REF!</v>
      </c>
    </row>
    <row r="27" spans="1:18" s="267" customFormat="1" ht="19.5" customHeight="1">
      <c r="A27" s="141" t="s">
        <v>841</v>
      </c>
      <c r="B27" s="263"/>
      <c r="C27" s="263"/>
      <c r="D27" s="263"/>
      <c r="E27" s="263"/>
      <c r="F27" s="263"/>
      <c r="G27" s="263"/>
      <c r="H27" s="135" t="s">
        <v>674</v>
      </c>
      <c r="I27" s="135"/>
      <c r="J27" s="135"/>
      <c r="K27" s="135"/>
      <c r="L27" s="153"/>
      <c r="M27" s="154"/>
      <c r="N27" s="153"/>
      <c r="O27" s="286"/>
      <c r="P27" s="138">
        <f>SUM(P29)</f>
        <v>426600</v>
      </c>
      <c r="Q27" s="306"/>
      <c r="R27" s="257"/>
    </row>
    <row r="28" spans="1:18" s="144" customFormat="1" ht="18.75">
      <c r="A28" s="141" t="s">
        <v>693</v>
      </c>
      <c r="B28" s="142"/>
      <c r="C28" s="142"/>
      <c r="D28" s="67"/>
      <c r="E28" s="67"/>
      <c r="F28" s="67"/>
      <c r="G28" s="142"/>
      <c r="H28" s="135" t="s">
        <v>674</v>
      </c>
      <c r="I28" s="135"/>
      <c r="J28" s="135"/>
      <c r="K28" s="135"/>
      <c r="L28" s="153"/>
      <c r="M28" s="154"/>
      <c r="N28" s="153"/>
      <c r="O28" s="286"/>
      <c r="P28" s="138">
        <f>SUM(P30)</f>
        <v>426600</v>
      </c>
      <c r="Q28" s="287"/>
      <c r="R28" s="138">
        <f>SUM(R30)</f>
        <v>0</v>
      </c>
    </row>
    <row r="29" spans="1:18" s="144" customFormat="1" ht="18.75">
      <c r="A29" s="141" t="s">
        <v>842</v>
      </c>
      <c r="B29" s="142"/>
      <c r="C29" s="142"/>
      <c r="D29" s="67"/>
      <c r="E29" s="67"/>
      <c r="F29" s="67"/>
      <c r="G29" s="142"/>
      <c r="H29" s="135" t="s">
        <v>674</v>
      </c>
      <c r="I29" s="135"/>
      <c r="J29" s="135"/>
      <c r="K29" s="135"/>
      <c r="L29" s="448" t="s">
        <v>775</v>
      </c>
      <c r="M29" s="136"/>
      <c r="N29" s="137"/>
      <c r="O29" s="202" t="s">
        <v>776</v>
      </c>
      <c r="P29" s="138">
        <f>SUM(P30)</f>
        <v>426600</v>
      </c>
      <c r="Q29" s="287"/>
      <c r="R29" s="138"/>
    </row>
    <row r="30" spans="1:18" s="7" customFormat="1" ht="18.75">
      <c r="A30" s="332"/>
      <c r="B30" s="67" t="s">
        <v>900</v>
      </c>
      <c r="C30" s="67"/>
      <c r="D30" s="67"/>
      <c r="E30" s="173"/>
      <c r="F30" s="68"/>
      <c r="G30" s="68"/>
      <c r="H30" s="77"/>
      <c r="I30" s="77"/>
      <c r="J30" s="77"/>
      <c r="K30" s="77"/>
      <c r="L30" s="96"/>
      <c r="M30" s="171"/>
      <c r="N30" s="333"/>
      <c r="O30" s="149"/>
      <c r="P30" s="329">
        <v>426600</v>
      </c>
      <c r="Q30" s="223" t="s">
        <v>1062</v>
      </c>
      <c r="R30" s="329"/>
    </row>
    <row r="31" spans="1:18" s="267" customFormat="1" ht="18.75" customHeight="1">
      <c r="A31" s="141"/>
      <c r="B31" s="142"/>
      <c r="C31" s="142"/>
      <c r="D31" s="142"/>
      <c r="E31" s="67"/>
      <c r="F31" s="67"/>
      <c r="G31" s="68"/>
      <c r="H31" s="135"/>
      <c r="I31" s="135"/>
      <c r="J31" s="135"/>
      <c r="K31" s="135"/>
      <c r="L31" s="448"/>
      <c r="M31" s="142"/>
      <c r="N31" s="137"/>
      <c r="O31" s="202"/>
      <c r="P31" s="288"/>
      <c r="Q31" s="272"/>
      <c r="R31" s="257"/>
    </row>
    <row r="32" spans="1:19" s="1071" customFormat="1" ht="19.5" customHeight="1">
      <c r="A32" s="1033" t="s">
        <v>1383</v>
      </c>
      <c r="B32" s="1034"/>
      <c r="C32" s="1034"/>
      <c r="D32" s="1034"/>
      <c r="E32" s="1034"/>
      <c r="F32" s="1035"/>
      <c r="G32" s="1036"/>
      <c r="H32" s="1036"/>
      <c r="I32" s="1036"/>
      <c r="J32" s="1036"/>
      <c r="K32" s="1036"/>
      <c r="L32" s="1065"/>
      <c r="M32" s="1066"/>
      <c r="N32" s="1067"/>
      <c r="O32" s="1068"/>
      <c r="P32" s="1069"/>
      <c r="Q32" s="1070"/>
      <c r="R32" s="1065"/>
      <c r="S32" s="1069"/>
    </row>
    <row r="33" spans="1:19" s="1042" customFormat="1" ht="21" customHeight="1">
      <c r="A33" s="1043" t="s">
        <v>1136</v>
      </c>
      <c r="B33" s="1044"/>
      <c r="C33" s="1044"/>
      <c r="D33" s="1044"/>
      <c r="E33" s="1044"/>
      <c r="F33" s="1047"/>
      <c r="G33" s="1045"/>
      <c r="H33" s="1046"/>
      <c r="I33" s="1046"/>
      <c r="J33" s="1046"/>
      <c r="K33" s="1046"/>
      <c r="L33" s="1037"/>
      <c r="M33" s="230"/>
      <c r="N33" s="1038"/>
      <c r="O33" s="1039"/>
      <c r="P33" s="1040"/>
      <c r="Q33" s="1041"/>
      <c r="R33" s="1037"/>
      <c r="S33" s="1040"/>
    </row>
    <row r="34" spans="1:19" s="1077" customFormat="1" ht="17.25" customHeight="1">
      <c r="A34" s="1072" t="s">
        <v>504</v>
      </c>
      <c r="B34" s="1062"/>
      <c r="C34" s="1062"/>
      <c r="D34" s="1062"/>
      <c r="E34" s="1062"/>
      <c r="F34" s="1073"/>
      <c r="G34" s="1038"/>
      <c r="H34" s="1038"/>
      <c r="I34" s="1038"/>
      <c r="J34" s="1038"/>
      <c r="K34" s="1074"/>
      <c r="L34" s="1075"/>
      <c r="M34" s="1075"/>
      <c r="N34" s="1075"/>
      <c r="O34" s="1054">
        <f>SUM(O50,O112,O22)</f>
        <v>0</v>
      </c>
      <c r="P34" s="1054">
        <f>SUM(P50,P112,P22,P118)</f>
        <v>243000</v>
      </c>
      <c r="Q34" s="1076"/>
      <c r="R34" s="1038"/>
      <c r="S34" s="1054"/>
    </row>
    <row r="35" spans="1:18" s="158" customFormat="1" ht="19.5" customHeight="1">
      <c r="A35" s="141" t="s">
        <v>830</v>
      </c>
      <c r="B35" s="142"/>
      <c r="C35" s="142"/>
      <c r="D35" s="484"/>
      <c r="E35" s="142"/>
      <c r="F35" s="142"/>
      <c r="G35" s="143"/>
      <c r="H35" s="136"/>
      <c r="I35" s="136"/>
      <c r="J35" s="136"/>
      <c r="K35" s="136"/>
      <c r="L35" s="143"/>
      <c r="M35" s="136"/>
      <c r="N35" s="142"/>
      <c r="O35" s="136"/>
      <c r="P35" s="138">
        <f>SUM(P36)</f>
        <v>564000</v>
      </c>
      <c r="Q35" s="136"/>
      <c r="R35" s="138">
        <f>SUM(R36)</f>
        <v>690000</v>
      </c>
    </row>
    <row r="36" spans="1:18" s="158" customFormat="1" ht="19.5" customHeight="1">
      <c r="A36" s="141" t="s">
        <v>831</v>
      </c>
      <c r="B36" s="142"/>
      <c r="C36" s="142"/>
      <c r="D36" s="142"/>
      <c r="E36" s="142"/>
      <c r="F36" s="142"/>
      <c r="G36" s="143"/>
      <c r="H36" s="136"/>
      <c r="I36" s="136"/>
      <c r="J36" s="136"/>
      <c r="K36" s="136"/>
      <c r="L36" s="143"/>
      <c r="M36" s="136"/>
      <c r="N36" s="142"/>
      <c r="O36" s="136"/>
      <c r="P36" s="138">
        <f>SUM(P37)</f>
        <v>564000</v>
      </c>
      <c r="Q36" s="136"/>
      <c r="R36" s="138">
        <f>SUM(R37)</f>
        <v>690000</v>
      </c>
    </row>
    <row r="37" spans="1:18" s="158" customFormat="1" ht="19.5" customHeight="1">
      <c r="A37" s="141" t="s">
        <v>832</v>
      </c>
      <c r="B37" s="142"/>
      <c r="C37" s="142"/>
      <c r="D37" s="142"/>
      <c r="E37" s="142"/>
      <c r="F37" s="142"/>
      <c r="G37" s="143"/>
      <c r="H37" s="77" t="s">
        <v>170</v>
      </c>
      <c r="I37" s="77"/>
      <c r="J37" s="77"/>
      <c r="K37" s="77"/>
      <c r="L37" s="448" t="s">
        <v>775</v>
      </c>
      <c r="M37" s="136"/>
      <c r="N37" s="137"/>
      <c r="O37" s="202" t="s">
        <v>776</v>
      </c>
      <c r="P37" s="138">
        <v>564000</v>
      </c>
      <c r="Q37" s="136"/>
      <c r="R37" s="138">
        <v>690000</v>
      </c>
    </row>
    <row r="38" spans="1:18" s="158" customFormat="1" ht="19.5" customHeight="1">
      <c r="A38" s="141"/>
      <c r="B38" s="142"/>
      <c r="C38" s="142"/>
      <c r="D38" s="142"/>
      <c r="E38" s="142"/>
      <c r="F38" s="142"/>
      <c r="G38" s="143"/>
      <c r="H38" s="77"/>
      <c r="I38" s="77"/>
      <c r="J38" s="77"/>
      <c r="K38" s="77"/>
      <c r="L38" s="448"/>
      <c r="M38" s="142"/>
      <c r="N38" s="137"/>
      <c r="O38" s="202"/>
      <c r="P38" s="150"/>
      <c r="Q38" s="141"/>
      <c r="R38" s="138"/>
    </row>
    <row r="39" spans="1:19" s="1057" customFormat="1" ht="17.25" customHeight="1">
      <c r="A39" s="1033" t="s">
        <v>1382</v>
      </c>
      <c r="B39" s="1034"/>
      <c r="C39" s="1034"/>
      <c r="D39" s="1034"/>
      <c r="E39" s="1034"/>
      <c r="F39" s="1035"/>
      <c r="G39" s="1036"/>
      <c r="H39" s="1036"/>
      <c r="I39" s="1036"/>
      <c r="J39" s="1036"/>
      <c r="K39" s="1036"/>
      <c r="L39" s="1038"/>
      <c r="M39" s="1052"/>
      <c r="N39" s="1053"/>
      <c r="O39" s="1054"/>
      <c r="P39" s="1055"/>
      <c r="Q39" s="1056"/>
      <c r="R39" s="1038"/>
      <c r="S39" s="1055"/>
    </row>
    <row r="40" spans="1:19" s="1042" customFormat="1" ht="21" customHeight="1">
      <c r="A40" s="1043" t="s">
        <v>1136</v>
      </c>
      <c r="B40" s="1044"/>
      <c r="C40" s="1044"/>
      <c r="D40" s="1044"/>
      <c r="E40" s="1044"/>
      <c r="F40" s="1047"/>
      <c r="G40" s="1045"/>
      <c r="H40" s="1046"/>
      <c r="I40" s="1046"/>
      <c r="J40" s="1046"/>
      <c r="K40" s="1046"/>
      <c r="L40" s="1037"/>
      <c r="M40" s="230"/>
      <c r="N40" s="1038"/>
      <c r="O40" s="1039"/>
      <c r="P40" s="1040"/>
      <c r="Q40" s="1041"/>
      <c r="R40" s="1037"/>
      <c r="S40" s="1040"/>
    </row>
    <row r="41" spans="1:18" s="144" customFormat="1" ht="19.5" customHeight="1">
      <c r="A41" s="442" t="s">
        <v>504</v>
      </c>
      <c r="B41" s="166"/>
      <c r="C41" s="166"/>
      <c r="D41" s="166"/>
      <c r="E41" s="166"/>
      <c r="F41" s="166"/>
      <c r="G41" s="443"/>
      <c r="H41" s="444"/>
      <c r="I41" s="444"/>
      <c r="J41" s="444"/>
      <c r="K41" s="444"/>
      <c r="L41" s="1022"/>
      <c r="M41" s="445"/>
      <c r="N41" s="445"/>
      <c r="O41" s="445"/>
      <c r="P41" s="117">
        <f>SUM(P42,P172,P35,P145,P26,P8)</f>
        <v>37144580</v>
      </c>
      <c r="Q41" s="444"/>
      <c r="R41" s="117" t="e">
        <f>SUM(R42,R172,R35,R145)</f>
        <v>#REF!</v>
      </c>
    </row>
    <row r="42" spans="1:18" s="144" customFormat="1" ht="19.5" customHeight="1">
      <c r="A42" s="141" t="s">
        <v>279</v>
      </c>
      <c r="B42" s="142"/>
      <c r="C42" s="142"/>
      <c r="D42" s="142"/>
      <c r="E42" s="142"/>
      <c r="F42" s="142"/>
      <c r="G42" s="143"/>
      <c r="H42" s="136"/>
      <c r="I42" s="136"/>
      <c r="J42" s="136"/>
      <c r="K42" s="136"/>
      <c r="L42" s="1023"/>
      <c r="M42" s="196"/>
      <c r="N42" s="196"/>
      <c r="O42" s="196"/>
      <c r="P42" s="167">
        <f>SUM(P43)</f>
        <v>34071780</v>
      </c>
      <c r="Q42" s="136"/>
      <c r="R42" s="167" t="e">
        <f>SUM(R43)</f>
        <v>#REF!</v>
      </c>
    </row>
    <row r="43" spans="1:18" s="144" customFormat="1" ht="19.5" customHeight="1">
      <c r="A43" s="141" t="s">
        <v>280</v>
      </c>
      <c r="B43" s="142"/>
      <c r="C43" s="142"/>
      <c r="D43" s="142"/>
      <c r="E43" s="142"/>
      <c r="F43" s="142"/>
      <c r="G43" s="143"/>
      <c r="H43" s="136"/>
      <c r="I43" s="136"/>
      <c r="J43" s="136"/>
      <c r="K43" s="136"/>
      <c r="L43" s="1023"/>
      <c r="M43" s="196"/>
      <c r="N43" s="196"/>
      <c r="O43" s="196"/>
      <c r="P43" s="167">
        <f>SUM(P44,P53,P56,P77,P87,P105,P122,P130,P133,P137)</f>
        <v>34071780</v>
      </c>
      <c r="Q43" s="136"/>
      <c r="R43" s="167" t="e">
        <f>SUM(R44,R53,R56,R77,R87,R105,R122,R130,R133)</f>
        <v>#REF!</v>
      </c>
    </row>
    <row r="44" spans="1:18" s="144" customFormat="1" ht="19.5" customHeight="1">
      <c r="A44" s="446" t="s">
        <v>506</v>
      </c>
      <c r="B44" s="447"/>
      <c r="C44" s="447"/>
      <c r="D44" s="447"/>
      <c r="E44" s="447"/>
      <c r="F44" s="447"/>
      <c r="G44" s="168"/>
      <c r="H44" s="449"/>
      <c r="I44" s="449"/>
      <c r="J44" s="449"/>
      <c r="K44" s="449"/>
      <c r="L44" s="448" t="s">
        <v>775</v>
      </c>
      <c r="M44" s="136"/>
      <c r="N44" s="137"/>
      <c r="O44" s="202" t="s">
        <v>776</v>
      </c>
      <c r="P44" s="129">
        <f>SUM(P45)</f>
        <v>29689630</v>
      </c>
      <c r="Q44" s="449"/>
      <c r="R44" s="129">
        <f>SUM(R45)</f>
        <v>36057440</v>
      </c>
    </row>
    <row r="45" spans="1:18" s="7" customFormat="1" ht="19.5" customHeight="1">
      <c r="A45" s="76"/>
      <c r="B45" s="67" t="s">
        <v>394</v>
      </c>
      <c r="C45" s="67"/>
      <c r="D45" s="67"/>
      <c r="E45" s="67"/>
      <c r="F45" s="67"/>
      <c r="G45" s="68"/>
      <c r="H45" s="97"/>
      <c r="I45" s="97"/>
      <c r="J45" s="97"/>
      <c r="K45" s="97"/>
      <c r="L45" s="450"/>
      <c r="M45" s="97"/>
      <c r="N45" s="139"/>
      <c r="O45" s="451"/>
      <c r="P45" s="140">
        <f>SUM(P46:P51)</f>
        <v>29689630</v>
      </c>
      <c r="Q45" s="97"/>
      <c r="R45" s="183">
        <f>SUM(R46:R51)</f>
        <v>36057440</v>
      </c>
    </row>
    <row r="46" spans="1:18" s="267" customFormat="1" ht="19.5" customHeight="1" hidden="1">
      <c r="A46" s="272"/>
      <c r="B46" s="263" t="s">
        <v>13</v>
      </c>
      <c r="C46" s="263"/>
      <c r="D46" s="263"/>
      <c r="E46" s="263"/>
      <c r="F46" s="263"/>
      <c r="G46" s="306"/>
      <c r="H46" s="255" t="s">
        <v>170</v>
      </c>
      <c r="I46" s="255"/>
      <c r="J46" s="255"/>
      <c r="K46" s="255"/>
      <c r="L46" s="263"/>
      <c r="M46" s="266"/>
      <c r="N46" s="263"/>
      <c r="O46" s="266"/>
      <c r="P46" s="257">
        <v>29279430</v>
      </c>
      <c r="Q46" s="266"/>
      <c r="R46" s="257">
        <v>35301840</v>
      </c>
    </row>
    <row r="47" spans="1:18" s="267" customFormat="1" ht="19.5" customHeight="1" hidden="1">
      <c r="A47" s="272"/>
      <c r="B47" s="263" t="s">
        <v>213</v>
      </c>
      <c r="C47" s="263"/>
      <c r="D47" s="263"/>
      <c r="E47" s="263"/>
      <c r="F47" s="263"/>
      <c r="G47" s="306"/>
      <c r="H47" s="255"/>
      <c r="I47" s="255"/>
      <c r="J47" s="255"/>
      <c r="K47" s="255"/>
      <c r="L47" s="263"/>
      <c r="M47" s="266"/>
      <c r="N47" s="263"/>
      <c r="O47" s="266"/>
      <c r="P47" s="257">
        <v>295200</v>
      </c>
      <c r="Q47" s="266"/>
      <c r="R47" s="257">
        <v>494400</v>
      </c>
    </row>
    <row r="48" spans="1:18" s="267" customFormat="1" ht="19.5" customHeight="1" hidden="1">
      <c r="A48" s="272"/>
      <c r="B48" s="263" t="s">
        <v>735</v>
      </c>
      <c r="C48" s="263"/>
      <c r="D48" s="263"/>
      <c r="E48" s="263"/>
      <c r="F48" s="263"/>
      <c r="G48" s="306"/>
      <c r="H48" s="255"/>
      <c r="I48" s="255"/>
      <c r="J48" s="255"/>
      <c r="K48" s="255"/>
      <c r="L48" s="263"/>
      <c r="M48" s="266"/>
      <c r="N48" s="263"/>
      <c r="O48" s="266"/>
      <c r="P48" s="257"/>
      <c r="Q48" s="266"/>
      <c r="R48" s="257">
        <v>81200</v>
      </c>
    </row>
    <row r="49" spans="1:18" s="267" customFormat="1" ht="19.5" customHeight="1" hidden="1">
      <c r="A49" s="272"/>
      <c r="B49" s="263" t="s">
        <v>14</v>
      </c>
      <c r="C49" s="263"/>
      <c r="D49" s="263"/>
      <c r="E49" s="263"/>
      <c r="F49" s="263"/>
      <c r="G49" s="306"/>
      <c r="H49" s="255" t="s">
        <v>170</v>
      </c>
      <c r="I49" s="255"/>
      <c r="J49" s="255"/>
      <c r="K49" s="255"/>
      <c r="L49" s="263"/>
      <c r="M49" s="266"/>
      <c r="N49" s="263"/>
      <c r="O49" s="266"/>
      <c r="P49" s="257">
        <v>20000</v>
      </c>
      <c r="Q49" s="266"/>
      <c r="R49" s="257">
        <v>30000</v>
      </c>
    </row>
    <row r="50" spans="1:18" s="267" customFormat="1" ht="19.5" customHeight="1" hidden="1">
      <c r="A50" s="272"/>
      <c r="B50" s="263" t="s">
        <v>428</v>
      </c>
      <c r="C50" s="263"/>
      <c r="D50" s="263"/>
      <c r="E50" s="263"/>
      <c r="F50" s="263"/>
      <c r="G50" s="306"/>
      <c r="H50" s="255" t="s">
        <v>170</v>
      </c>
      <c r="I50" s="255"/>
      <c r="J50" s="255"/>
      <c r="K50" s="255"/>
      <c r="L50" s="263"/>
      <c r="M50" s="266"/>
      <c r="N50" s="263"/>
      <c r="O50" s="266"/>
      <c r="P50" s="257">
        <v>15000</v>
      </c>
      <c r="Q50" s="266"/>
      <c r="R50" s="257">
        <v>20000</v>
      </c>
    </row>
    <row r="51" spans="1:18" s="7" customFormat="1" ht="19.5" customHeight="1">
      <c r="A51" s="76"/>
      <c r="B51" s="67" t="s">
        <v>283</v>
      </c>
      <c r="C51" s="67"/>
      <c r="D51" s="67"/>
      <c r="E51" s="67"/>
      <c r="F51" s="67"/>
      <c r="G51" s="68"/>
      <c r="H51" s="77" t="s">
        <v>170</v>
      </c>
      <c r="I51" s="77"/>
      <c r="J51" s="77"/>
      <c r="K51" s="77"/>
      <c r="L51" s="67"/>
      <c r="M51" s="97"/>
      <c r="N51" s="67"/>
      <c r="O51" s="97"/>
      <c r="P51" s="140">
        <v>80000</v>
      </c>
      <c r="Q51" s="97"/>
      <c r="R51" s="140">
        <v>130000</v>
      </c>
    </row>
    <row r="52" spans="1:18" s="7" customFormat="1" ht="14.25" customHeight="1">
      <c r="A52" s="76"/>
      <c r="B52" s="67"/>
      <c r="C52" s="67"/>
      <c r="D52" s="67"/>
      <c r="E52" s="67"/>
      <c r="F52" s="67"/>
      <c r="G52" s="68"/>
      <c r="H52" s="77"/>
      <c r="I52" s="77"/>
      <c r="J52" s="77"/>
      <c r="K52" s="77"/>
      <c r="L52" s="67"/>
      <c r="M52" s="97"/>
      <c r="N52" s="67"/>
      <c r="O52" s="97"/>
      <c r="P52" s="140"/>
      <c r="Q52" s="97"/>
      <c r="R52" s="140"/>
    </row>
    <row r="53" spans="1:18" s="7" customFormat="1" ht="19.5" customHeight="1">
      <c r="A53" s="141" t="s">
        <v>736</v>
      </c>
      <c r="B53" s="67"/>
      <c r="C53" s="67"/>
      <c r="D53" s="67"/>
      <c r="E53" s="67"/>
      <c r="F53" s="67"/>
      <c r="G53" s="68"/>
      <c r="H53" s="135" t="s">
        <v>1129</v>
      </c>
      <c r="I53" s="135"/>
      <c r="J53" s="135"/>
      <c r="K53" s="135"/>
      <c r="L53" s="448" t="s">
        <v>775</v>
      </c>
      <c r="M53" s="136"/>
      <c r="N53" s="137"/>
      <c r="O53" s="202" t="s">
        <v>776</v>
      </c>
      <c r="P53" s="138">
        <v>1096200</v>
      </c>
      <c r="Q53" s="97"/>
      <c r="R53" s="138">
        <v>1315440</v>
      </c>
    </row>
    <row r="54" spans="1:18" s="7" customFormat="1" ht="19.5" customHeight="1">
      <c r="A54" s="141"/>
      <c r="B54" s="67" t="s">
        <v>738</v>
      </c>
      <c r="C54" s="67"/>
      <c r="D54" s="67"/>
      <c r="E54" s="67"/>
      <c r="F54" s="67"/>
      <c r="G54" s="68"/>
      <c r="H54" s="77"/>
      <c r="I54" s="77"/>
      <c r="J54" s="77"/>
      <c r="K54" s="77"/>
      <c r="L54" s="67"/>
      <c r="M54" s="97"/>
      <c r="N54" s="67"/>
      <c r="O54" s="97"/>
      <c r="P54" s="140"/>
      <c r="Q54" s="97"/>
      <c r="R54" s="140"/>
    </row>
    <row r="55" spans="1:18" s="7" customFormat="1" ht="13.5" customHeight="1">
      <c r="A55" s="141"/>
      <c r="B55" s="67"/>
      <c r="C55" s="67"/>
      <c r="D55" s="67"/>
      <c r="E55" s="67"/>
      <c r="F55" s="67"/>
      <c r="G55" s="68"/>
      <c r="H55" s="77"/>
      <c r="I55" s="77"/>
      <c r="J55" s="77"/>
      <c r="K55" s="77"/>
      <c r="L55" s="67"/>
      <c r="M55" s="97"/>
      <c r="N55" s="67"/>
      <c r="O55" s="97"/>
      <c r="P55" s="140"/>
      <c r="Q55" s="97"/>
      <c r="R55" s="140"/>
    </row>
    <row r="56" spans="1:18" s="144" customFormat="1" ht="19.5" customHeight="1">
      <c r="A56" s="141" t="s">
        <v>507</v>
      </c>
      <c r="B56" s="142"/>
      <c r="C56" s="142"/>
      <c r="D56" s="142"/>
      <c r="E56" s="142"/>
      <c r="F56" s="142"/>
      <c r="G56" s="143"/>
      <c r="H56" s="135" t="s">
        <v>1123</v>
      </c>
      <c r="I56" s="135"/>
      <c r="J56" s="135"/>
      <c r="K56" s="135"/>
      <c r="L56" s="448" t="s">
        <v>775</v>
      </c>
      <c r="M56" s="136"/>
      <c r="N56" s="137"/>
      <c r="O56" s="202" t="s">
        <v>776</v>
      </c>
      <c r="P56" s="138">
        <f>SUM(P57,P62,P66,P70,P72)</f>
        <v>292500</v>
      </c>
      <c r="Q56" s="97"/>
      <c r="R56" s="138" t="e">
        <f>SUM(R57,R62,R66,R72,#REF!,#REF!)</f>
        <v>#REF!</v>
      </c>
    </row>
    <row r="57" spans="1:18" s="227" customFormat="1" ht="19.5" customHeight="1">
      <c r="A57" s="298"/>
      <c r="B57" s="239" t="s">
        <v>430</v>
      </c>
      <c r="C57" s="239"/>
      <c r="D57" s="239"/>
      <c r="E57" s="239"/>
      <c r="F57" s="239"/>
      <c r="G57" s="239"/>
      <c r="H57" s="302" t="s">
        <v>1013</v>
      </c>
      <c r="I57" s="302"/>
      <c r="J57" s="302"/>
      <c r="K57" s="302"/>
      <c r="L57" s="299"/>
      <c r="M57" s="241"/>
      <c r="N57" s="300"/>
      <c r="O57" s="241"/>
      <c r="P57" s="303">
        <f>SUM(P58:P61)</f>
        <v>61200</v>
      </c>
      <c r="Q57" s="240"/>
      <c r="R57" s="303">
        <f>SUM(R58:R59)</f>
        <v>26000</v>
      </c>
    </row>
    <row r="58" spans="1:20" s="144" customFormat="1" ht="19.5" customHeight="1">
      <c r="A58" s="76"/>
      <c r="B58" s="142"/>
      <c r="C58" s="67" t="s">
        <v>778</v>
      </c>
      <c r="D58" s="67"/>
      <c r="E58" s="142"/>
      <c r="F58" s="67"/>
      <c r="G58" s="67"/>
      <c r="H58" s="77"/>
      <c r="I58" s="77"/>
      <c r="J58" s="77"/>
      <c r="K58" s="77"/>
      <c r="L58" s="153"/>
      <c r="M58" s="154" t="s">
        <v>780</v>
      </c>
      <c r="N58" s="156"/>
      <c r="O58" s="151"/>
      <c r="P58" s="140">
        <v>28700</v>
      </c>
      <c r="Q58" s="97" t="s">
        <v>654</v>
      </c>
      <c r="R58" s="140">
        <v>20000</v>
      </c>
      <c r="T58" s="452"/>
    </row>
    <row r="59" spans="1:18" s="144" customFormat="1" ht="19.5" customHeight="1">
      <c r="A59" s="76"/>
      <c r="B59" s="142"/>
      <c r="C59" s="67" t="s">
        <v>779</v>
      </c>
      <c r="D59" s="67"/>
      <c r="E59" s="142"/>
      <c r="F59" s="67"/>
      <c r="G59" s="67"/>
      <c r="H59" s="77"/>
      <c r="I59" s="77"/>
      <c r="J59" s="77"/>
      <c r="K59" s="77"/>
      <c r="L59" s="153"/>
      <c r="M59" s="154"/>
      <c r="N59" s="153" t="s">
        <v>781</v>
      </c>
      <c r="O59" s="151"/>
      <c r="P59" s="140">
        <v>7000</v>
      </c>
      <c r="Q59" s="97" t="s">
        <v>782</v>
      </c>
      <c r="R59" s="140">
        <v>6000</v>
      </c>
    </row>
    <row r="60" spans="1:18" s="144" customFormat="1" ht="19.5" customHeight="1">
      <c r="A60" s="76"/>
      <c r="B60" s="142"/>
      <c r="C60" s="67" t="s">
        <v>1015</v>
      </c>
      <c r="D60" s="67"/>
      <c r="E60" s="142"/>
      <c r="F60" s="67"/>
      <c r="G60" s="67"/>
      <c r="H60" s="77"/>
      <c r="I60" s="77"/>
      <c r="J60" s="77"/>
      <c r="K60" s="77"/>
      <c r="L60" s="153"/>
      <c r="M60" s="154">
        <v>21916</v>
      </c>
      <c r="N60" s="153">
        <v>22037</v>
      </c>
      <c r="O60" s="151"/>
      <c r="P60" s="140">
        <v>20500</v>
      </c>
      <c r="Q60" s="97" t="s">
        <v>1016</v>
      </c>
      <c r="R60" s="140"/>
    </row>
    <row r="61" spans="1:18" s="144" customFormat="1" ht="19.5" customHeight="1">
      <c r="A61" s="76"/>
      <c r="B61" s="142"/>
      <c r="C61" s="67" t="s">
        <v>1017</v>
      </c>
      <c r="D61" s="67"/>
      <c r="E61" s="142"/>
      <c r="F61" s="67"/>
      <c r="G61" s="67"/>
      <c r="H61" s="77"/>
      <c r="I61" s="77"/>
      <c r="J61" s="77"/>
      <c r="K61" s="77"/>
      <c r="L61" s="153"/>
      <c r="M61" s="154" t="s">
        <v>1018</v>
      </c>
      <c r="N61" s="153"/>
      <c r="O61" s="151"/>
      <c r="P61" s="140">
        <v>5000</v>
      </c>
      <c r="Q61" s="97" t="s">
        <v>782</v>
      </c>
      <c r="R61" s="140"/>
    </row>
    <row r="62" spans="1:18" s="227" customFormat="1" ht="19.5" customHeight="1">
      <c r="A62" s="298"/>
      <c r="B62" s="239" t="s">
        <v>429</v>
      </c>
      <c r="C62" s="239"/>
      <c r="D62" s="239"/>
      <c r="E62" s="239"/>
      <c r="F62" s="239"/>
      <c r="G62" s="239"/>
      <c r="H62" s="302" t="s">
        <v>474</v>
      </c>
      <c r="I62" s="302"/>
      <c r="J62" s="302"/>
      <c r="K62" s="302"/>
      <c r="L62" s="299"/>
      <c r="M62" s="241"/>
      <c r="N62" s="300"/>
      <c r="O62" s="241"/>
      <c r="P62" s="303">
        <f>SUM(P63:P65)</f>
        <v>70500</v>
      </c>
      <c r="Q62" s="240"/>
      <c r="R62" s="303">
        <f>SUM(R63:R63)</f>
        <v>25000</v>
      </c>
    </row>
    <row r="63" spans="1:18" s="144" customFormat="1" ht="19.5" customHeight="1">
      <c r="A63" s="76"/>
      <c r="B63" s="142"/>
      <c r="C63" s="67" t="s">
        <v>1019</v>
      </c>
      <c r="D63" s="67"/>
      <c r="E63" s="142"/>
      <c r="F63" s="67"/>
      <c r="G63" s="67"/>
      <c r="H63" s="77"/>
      <c r="I63" s="77"/>
      <c r="J63" s="77"/>
      <c r="K63" s="77"/>
      <c r="L63" s="153"/>
      <c r="M63" s="151" t="s">
        <v>780</v>
      </c>
      <c r="N63" s="156"/>
      <c r="O63" s="154" t="s">
        <v>784</v>
      </c>
      <c r="P63" s="140">
        <v>25000</v>
      </c>
      <c r="Q63" s="97" t="s">
        <v>1020</v>
      </c>
      <c r="R63" s="140">
        <v>25000</v>
      </c>
    </row>
    <row r="64" spans="1:18" s="144" customFormat="1" ht="19.5" customHeight="1">
      <c r="A64" s="76"/>
      <c r="B64" s="142"/>
      <c r="C64" s="67" t="s">
        <v>783</v>
      </c>
      <c r="D64" s="67"/>
      <c r="E64" s="142"/>
      <c r="F64" s="67"/>
      <c r="G64" s="67"/>
      <c r="H64" s="77"/>
      <c r="I64" s="77"/>
      <c r="J64" s="77"/>
      <c r="K64" s="77"/>
      <c r="L64" s="153"/>
      <c r="M64" s="151" t="s">
        <v>780</v>
      </c>
      <c r="N64" s="156"/>
      <c r="O64" s="154" t="s">
        <v>784</v>
      </c>
      <c r="P64" s="140">
        <v>20000</v>
      </c>
      <c r="Q64" s="97" t="s">
        <v>653</v>
      </c>
      <c r="R64" s="140">
        <v>12000</v>
      </c>
    </row>
    <row r="65" spans="1:18" s="144" customFormat="1" ht="19.5" customHeight="1">
      <c r="A65" s="76"/>
      <c r="B65" s="142"/>
      <c r="C65" s="67" t="s">
        <v>1021</v>
      </c>
      <c r="D65" s="67"/>
      <c r="E65" s="142"/>
      <c r="F65" s="67"/>
      <c r="G65" s="67"/>
      <c r="H65" s="77"/>
      <c r="I65" s="77"/>
      <c r="J65" s="77"/>
      <c r="K65" s="77"/>
      <c r="L65" s="153"/>
      <c r="M65" s="151" t="s">
        <v>780</v>
      </c>
      <c r="N65" s="156"/>
      <c r="O65" s="154" t="s">
        <v>784</v>
      </c>
      <c r="P65" s="140">
        <v>25500</v>
      </c>
      <c r="Q65" s="97" t="s">
        <v>1022</v>
      </c>
      <c r="R65" s="140"/>
    </row>
    <row r="66" spans="1:18" s="227" customFormat="1" ht="19.5" customHeight="1">
      <c r="A66" s="298"/>
      <c r="B66" s="239" t="s">
        <v>497</v>
      </c>
      <c r="C66" s="239"/>
      <c r="D66" s="239"/>
      <c r="E66" s="239"/>
      <c r="F66" s="239"/>
      <c r="G66" s="239"/>
      <c r="H66" s="302" t="s">
        <v>474</v>
      </c>
      <c r="I66" s="302"/>
      <c r="J66" s="302"/>
      <c r="K66" s="302"/>
      <c r="L66" s="299"/>
      <c r="M66" s="241"/>
      <c r="N66" s="300"/>
      <c r="O66" s="241"/>
      <c r="P66" s="303">
        <f>SUM(P67:P69)</f>
        <v>69000</v>
      </c>
      <c r="Q66" s="240"/>
      <c r="R66" s="303">
        <f>SUM(R67:R68)</f>
        <v>31200</v>
      </c>
    </row>
    <row r="67" spans="1:18" s="144" customFormat="1" ht="19.5" customHeight="1">
      <c r="A67" s="76"/>
      <c r="B67" s="239"/>
      <c r="C67" s="67" t="s">
        <v>785</v>
      </c>
      <c r="D67" s="142"/>
      <c r="E67" s="67"/>
      <c r="F67" s="67"/>
      <c r="G67" s="68"/>
      <c r="H67" s="135"/>
      <c r="I67" s="135"/>
      <c r="J67" s="135"/>
      <c r="K67" s="135"/>
      <c r="L67" s="201"/>
      <c r="M67" s="154"/>
      <c r="N67" s="156"/>
      <c r="O67" s="154">
        <v>22129</v>
      </c>
      <c r="P67" s="140">
        <v>22000</v>
      </c>
      <c r="Q67" s="97" t="s">
        <v>717</v>
      </c>
      <c r="R67" s="140">
        <v>14600</v>
      </c>
    </row>
    <row r="68" spans="1:18" s="144" customFormat="1" ht="19.5" customHeight="1">
      <c r="A68" s="76"/>
      <c r="B68" s="239"/>
      <c r="C68" s="67" t="s">
        <v>786</v>
      </c>
      <c r="D68" s="142"/>
      <c r="E68" s="67"/>
      <c r="F68" s="67"/>
      <c r="G68" s="67"/>
      <c r="H68" s="135"/>
      <c r="I68" s="135"/>
      <c r="J68" s="135"/>
      <c r="K68" s="135"/>
      <c r="L68" s="153"/>
      <c r="M68" s="154"/>
      <c r="N68" s="153"/>
      <c r="O68" s="154">
        <v>22129</v>
      </c>
      <c r="P68" s="140">
        <v>24000</v>
      </c>
      <c r="Q68" s="97" t="s">
        <v>718</v>
      </c>
      <c r="R68" s="140">
        <v>16600</v>
      </c>
    </row>
    <row r="69" spans="1:18" s="144" customFormat="1" ht="19.5" customHeight="1">
      <c r="A69" s="76"/>
      <c r="B69" s="239"/>
      <c r="C69" s="67" t="s">
        <v>1023</v>
      </c>
      <c r="D69" s="142"/>
      <c r="E69" s="67"/>
      <c r="F69" s="67"/>
      <c r="G69" s="67"/>
      <c r="H69" s="135"/>
      <c r="I69" s="135"/>
      <c r="J69" s="135"/>
      <c r="K69" s="135"/>
      <c r="L69" s="153"/>
      <c r="M69" s="154"/>
      <c r="N69" s="153"/>
      <c r="O69" s="154">
        <v>22129</v>
      </c>
      <c r="P69" s="140">
        <v>23000</v>
      </c>
      <c r="Q69" s="97" t="s">
        <v>717</v>
      </c>
      <c r="R69" s="140"/>
    </row>
    <row r="70" spans="1:18" s="144" customFormat="1" ht="19.5" customHeight="1">
      <c r="A70" s="76"/>
      <c r="B70" s="239" t="s">
        <v>719</v>
      </c>
      <c r="C70" s="67"/>
      <c r="D70" s="142"/>
      <c r="E70" s="67"/>
      <c r="F70" s="67"/>
      <c r="G70" s="67"/>
      <c r="H70" s="302" t="s">
        <v>293</v>
      </c>
      <c r="I70" s="302"/>
      <c r="J70" s="302"/>
      <c r="K70" s="302"/>
      <c r="L70" s="153"/>
      <c r="M70" s="154"/>
      <c r="N70" s="153"/>
      <c r="O70" s="151"/>
      <c r="P70" s="303">
        <f>SUM(P71)</f>
        <v>33500</v>
      </c>
      <c r="Q70" s="97"/>
      <c r="R70" s="140"/>
    </row>
    <row r="71" spans="1:18" s="144" customFormat="1" ht="19.5" customHeight="1">
      <c r="A71" s="76"/>
      <c r="B71" s="239"/>
      <c r="C71" s="67" t="s">
        <v>1024</v>
      </c>
      <c r="D71" s="142"/>
      <c r="E71" s="67"/>
      <c r="F71" s="67"/>
      <c r="G71" s="67"/>
      <c r="H71" s="135"/>
      <c r="I71" s="135"/>
      <c r="J71" s="135"/>
      <c r="K71" s="135"/>
      <c r="L71" s="153">
        <v>21855</v>
      </c>
      <c r="M71" s="154">
        <v>21976</v>
      </c>
      <c r="N71" s="153"/>
      <c r="O71" s="151"/>
      <c r="P71" s="140">
        <v>33500</v>
      </c>
      <c r="Q71" s="97" t="s">
        <v>1025</v>
      </c>
      <c r="R71" s="140"/>
    </row>
    <row r="72" spans="1:18" s="144" customFormat="1" ht="19.5" customHeight="1">
      <c r="A72" s="76"/>
      <c r="B72" s="239" t="s">
        <v>351</v>
      </c>
      <c r="C72" s="67"/>
      <c r="D72" s="142"/>
      <c r="E72" s="67"/>
      <c r="F72" s="67"/>
      <c r="G72" s="67"/>
      <c r="H72" s="302" t="s">
        <v>474</v>
      </c>
      <c r="I72" s="302"/>
      <c r="J72" s="302"/>
      <c r="K72" s="302"/>
      <c r="L72" s="299"/>
      <c r="M72" s="301"/>
      <c r="N72" s="300"/>
      <c r="O72" s="241"/>
      <c r="P72" s="303">
        <f>SUM(P73:P75)</f>
        <v>58300</v>
      </c>
      <c r="Q72" s="240"/>
      <c r="R72" s="303">
        <f>SUM(R73)</f>
        <v>6000</v>
      </c>
    </row>
    <row r="73" spans="1:18" s="144" customFormat="1" ht="19.5" customHeight="1">
      <c r="A73" s="76"/>
      <c r="B73" s="239"/>
      <c r="C73" s="67" t="s">
        <v>787</v>
      </c>
      <c r="D73" s="142"/>
      <c r="E73" s="67"/>
      <c r="F73" s="67"/>
      <c r="G73" s="67"/>
      <c r="H73" s="302"/>
      <c r="I73" s="302"/>
      <c r="J73" s="302"/>
      <c r="K73" s="302"/>
      <c r="L73" s="299"/>
      <c r="M73" s="301"/>
      <c r="N73" s="153" t="s">
        <v>1026</v>
      </c>
      <c r="O73" s="241"/>
      <c r="P73" s="140">
        <v>10000</v>
      </c>
      <c r="Q73" s="97" t="s">
        <v>1027</v>
      </c>
      <c r="R73" s="140">
        <v>6000</v>
      </c>
    </row>
    <row r="74" spans="1:18" s="144" customFormat="1" ht="19.5" customHeight="1">
      <c r="A74" s="76"/>
      <c r="B74" s="239"/>
      <c r="C74" s="67" t="s">
        <v>788</v>
      </c>
      <c r="D74" s="142"/>
      <c r="E74" s="67"/>
      <c r="F74" s="67"/>
      <c r="G74" s="67"/>
      <c r="H74" s="302"/>
      <c r="I74" s="302"/>
      <c r="J74" s="302"/>
      <c r="K74" s="302"/>
      <c r="L74" s="139">
        <v>21824</v>
      </c>
      <c r="M74" s="453"/>
      <c r="N74" s="139"/>
      <c r="O74" s="152">
        <v>22129</v>
      </c>
      <c r="P74" s="140">
        <v>24300</v>
      </c>
      <c r="Q74" s="97" t="s">
        <v>789</v>
      </c>
      <c r="R74" s="140">
        <v>24300</v>
      </c>
    </row>
    <row r="75" spans="1:18" s="144" customFormat="1" ht="19.5" customHeight="1">
      <c r="A75" s="76"/>
      <c r="B75" s="239"/>
      <c r="C75" s="67" t="s">
        <v>1028</v>
      </c>
      <c r="D75" s="142"/>
      <c r="E75" s="67"/>
      <c r="F75" s="67"/>
      <c r="G75" s="67"/>
      <c r="H75" s="302"/>
      <c r="I75" s="302"/>
      <c r="J75" s="302"/>
      <c r="K75" s="302"/>
      <c r="L75" s="139">
        <v>21824</v>
      </c>
      <c r="M75" s="453"/>
      <c r="N75" s="139"/>
      <c r="O75" s="152">
        <v>22129</v>
      </c>
      <c r="P75" s="140">
        <v>24000</v>
      </c>
      <c r="Q75" s="97" t="s">
        <v>1029</v>
      </c>
      <c r="R75" s="140"/>
    </row>
    <row r="76" spans="1:18" s="144" customFormat="1" ht="15" customHeight="1">
      <c r="A76" s="76"/>
      <c r="B76" s="142"/>
      <c r="C76" s="67"/>
      <c r="D76" s="67"/>
      <c r="E76" s="142"/>
      <c r="F76" s="67"/>
      <c r="G76" s="67"/>
      <c r="H76" s="77"/>
      <c r="I76" s="77"/>
      <c r="J76" s="77"/>
      <c r="K76" s="77"/>
      <c r="L76" s="153"/>
      <c r="M76" s="154"/>
      <c r="N76" s="226"/>
      <c r="O76" s="151"/>
      <c r="P76" s="140"/>
      <c r="Q76" s="97"/>
      <c r="R76" s="140"/>
    </row>
    <row r="77" spans="1:18" s="7" customFormat="1" ht="19.5" customHeight="1">
      <c r="A77" s="141" t="s">
        <v>508</v>
      </c>
      <c r="B77" s="142"/>
      <c r="C77" s="142"/>
      <c r="D77" s="67"/>
      <c r="E77" s="67"/>
      <c r="F77" s="67"/>
      <c r="G77" s="68"/>
      <c r="H77" s="135" t="s">
        <v>741</v>
      </c>
      <c r="I77" s="135"/>
      <c r="J77" s="135"/>
      <c r="K77" s="135"/>
      <c r="L77" s="448" t="s">
        <v>775</v>
      </c>
      <c r="M77" s="136"/>
      <c r="N77" s="137"/>
      <c r="O77" s="202" t="s">
        <v>776</v>
      </c>
      <c r="P77" s="138">
        <f>SUM(P78,P81,P83)</f>
        <v>80000</v>
      </c>
      <c r="Q77" s="97"/>
      <c r="R77" s="138">
        <f>SUM(R78,R83,R81)</f>
        <v>90220</v>
      </c>
    </row>
    <row r="78" spans="1:18" s="227" customFormat="1" ht="19.5" customHeight="1">
      <c r="A78" s="298"/>
      <c r="B78" s="239" t="s">
        <v>723</v>
      </c>
      <c r="C78" s="239"/>
      <c r="D78" s="454"/>
      <c r="E78" s="239"/>
      <c r="F78" s="239"/>
      <c r="G78" s="239"/>
      <c r="H78" s="302" t="s">
        <v>477</v>
      </c>
      <c r="I78" s="302"/>
      <c r="J78" s="302"/>
      <c r="K78" s="302"/>
      <c r="L78" s="455"/>
      <c r="M78" s="240"/>
      <c r="N78" s="305"/>
      <c r="O78" s="456"/>
      <c r="P78" s="303">
        <f>SUM(P79:P80)</f>
        <v>29000</v>
      </c>
      <c r="Q78" s="240"/>
      <c r="R78" s="303">
        <f>SUM(R79:R80)</f>
        <v>24720</v>
      </c>
    </row>
    <row r="79" spans="1:19" s="7" customFormat="1" ht="19.5" customHeight="1">
      <c r="A79" s="76"/>
      <c r="B79" s="142"/>
      <c r="C79" s="67" t="s">
        <v>793</v>
      </c>
      <c r="D79" s="142"/>
      <c r="E79" s="67"/>
      <c r="F79" s="67"/>
      <c r="G79" s="67"/>
      <c r="H79" s="174"/>
      <c r="I79" s="174"/>
      <c r="J79" s="174"/>
      <c r="K79" s="174"/>
      <c r="L79" s="153" t="s">
        <v>796</v>
      </c>
      <c r="M79" s="151"/>
      <c r="N79" s="156"/>
      <c r="O79" s="154" t="s">
        <v>650</v>
      </c>
      <c r="P79" s="140">
        <v>12000</v>
      </c>
      <c r="Q79" s="97" t="s">
        <v>649</v>
      </c>
      <c r="R79" s="140">
        <v>12400</v>
      </c>
      <c r="S79" s="310"/>
    </row>
    <row r="80" spans="1:18" s="458" customFormat="1" ht="19.5" customHeight="1">
      <c r="A80" s="457"/>
      <c r="B80" s="142"/>
      <c r="C80" s="67" t="s">
        <v>794</v>
      </c>
      <c r="D80" s="142"/>
      <c r="E80" s="67"/>
      <c r="F80" s="173"/>
      <c r="G80" s="173"/>
      <c r="H80" s="174"/>
      <c r="I80" s="174"/>
      <c r="J80" s="174"/>
      <c r="K80" s="174"/>
      <c r="L80" s="1024"/>
      <c r="M80" s="200"/>
      <c r="N80" s="201"/>
      <c r="O80" s="200"/>
      <c r="P80" s="140">
        <v>17000</v>
      </c>
      <c r="Q80" s="97" t="s">
        <v>649</v>
      </c>
      <c r="R80" s="140">
        <v>12320</v>
      </c>
    </row>
    <row r="81" spans="1:19" s="465" customFormat="1" ht="19.5" customHeight="1">
      <c r="A81" s="459"/>
      <c r="B81" s="239" t="s">
        <v>430</v>
      </c>
      <c r="C81" s="460"/>
      <c r="D81" s="460"/>
      <c r="E81" s="460"/>
      <c r="F81" s="460"/>
      <c r="G81" s="460"/>
      <c r="H81" s="302" t="s">
        <v>293</v>
      </c>
      <c r="I81" s="302"/>
      <c r="J81" s="302"/>
      <c r="K81" s="302"/>
      <c r="L81" s="461"/>
      <c r="M81" s="462"/>
      <c r="N81" s="463"/>
      <c r="O81" s="462"/>
      <c r="P81" s="303">
        <f>SUM(P82)</f>
        <v>20000</v>
      </c>
      <c r="Q81" s="240"/>
      <c r="R81" s="303">
        <f>SUM(R82)</f>
        <v>17200</v>
      </c>
      <c r="S81" s="464"/>
    </row>
    <row r="82" spans="1:18" s="458" customFormat="1" ht="19.5" customHeight="1">
      <c r="A82" s="457"/>
      <c r="B82" s="142"/>
      <c r="C82" s="1240" t="s">
        <v>795</v>
      </c>
      <c r="D82" s="1240"/>
      <c r="E82" s="1240"/>
      <c r="F82" s="1240"/>
      <c r="G82" s="1241"/>
      <c r="H82" s="174"/>
      <c r="I82" s="174"/>
      <c r="J82" s="174"/>
      <c r="K82" s="174"/>
      <c r="L82" s="201"/>
      <c r="M82" s="200" t="s">
        <v>797</v>
      </c>
      <c r="N82" s="466"/>
      <c r="O82" s="467"/>
      <c r="P82" s="140">
        <v>20000</v>
      </c>
      <c r="Q82" s="97" t="s">
        <v>654</v>
      </c>
      <c r="R82" s="140">
        <v>17200</v>
      </c>
    </row>
    <row r="83" spans="1:18" s="7" customFormat="1" ht="19.5" customHeight="1">
      <c r="A83" s="76"/>
      <c r="B83" s="239" t="s">
        <v>722</v>
      </c>
      <c r="C83" s="67"/>
      <c r="D83" s="142"/>
      <c r="E83" s="67"/>
      <c r="F83" s="67"/>
      <c r="G83" s="67"/>
      <c r="H83" s="302" t="s">
        <v>477</v>
      </c>
      <c r="I83" s="302"/>
      <c r="J83" s="302"/>
      <c r="K83" s="302"/>
      <c r="L83" s="153"/>
      <c r="M83" s="151"/>
      <c r="N83" s="156"/>
      <c r="O83" s="154"/>
      <c r="P83" s="303">
        <f>SUM(P84:P85)</f>
        <v>31000</v>
      </c>
      <c r="Q83" s="97"/>
      <c r="R83" s="303">
        <f>SUM(R84:R85)</f>
        <v>48300</v>
      </c>
    </row>
    <row r="84" spans="1:20" s="458" customFormat="1" ht="19.5" customHeight="1">
      <c r="A84" s="457"/>
      <c r="B84" s="142"/>
      <c r="C84" s="67" t="s">
        <v>798</v>
      </c>
      <c r="D84" s="142"/>
      <c r="E84" s="67"/>
      <c r="F84" s="173"/>
      <c r="G84" s="173"/>
      <c r="H84" s="174"/>
      <c r="I84" s="174"/>
      <c r="J84" s="174"/>
      <c r="K84" s="174"/>
      <c r="L84" s="201"/>
      <c r="M84" s="467"/>
      <c r="N84" s="201" t="s">
        <v>781</v>
      </c>
      <c r="O84" s="468" t="s">
        <v>799</v>
      </c>
      <c r="P84" s="140">
        <v>12000</v>
      </c>
      <c r="Q84" s="97" t="s">
        <v>1037</v>
      </c>
      <c r="R84" s="140">
        <v>21900</v>
      </c>
      <c r="S84" s="469"/>
      <c r="T84" s="470"/>
    </row>
    <row r="85" spans="1:20" s="458" customFormat="1" ht="19.5" customHeight="1">
      <c r="A85" s="457"/>
      <c r="B85" s="142"/>
      <c r="C85" s="1240" t="s">
        <v>724</v>
      </c>
      <c r="D85" s="1240"/>
      <c r="E85" s="1240"/>
      <c r="F85" s="1240"/>
      <c r="G85" s="1241"/>
      <c r="H85" s="174"/>
      <c r="I85" s="174"/>
      <c r="J85" s="174"/>
      <c r="K85" s="174"/>
      <c r="L85" s="201"/>
      <c r="M85" s="467"/>
      <c r="N85" s="466"/>
      <c r="O85" s="467"/>
      <c r="P85" s="140">
        <v>19000</v>
      </c>
      <c r="Q85" s="97" t="s">
        <v>1037</v>
      </c>
      <c r="R85" s="140">
        <v>26400</v>
      </c>
      <c r="T85" s="470"/>
    </row>
    <row r="86" spans="1:20" s="144" customFormat="1" ht="18.75">
      <c r="A86" s="141"/>
      <c r="B86" s="67"/>
      <c r="C86" s="67"/>
      <c r="D86" s="67"/>
      <c r="E86" s="142"/>
      <c r="F86" s="142"/>
      <c r="G86" s="143"/>
      <c r="H86" s="135"/>
      <c r="I86" s="135"/>
      <c r="J86" s="135"/>
      <c r="K86" s="135"/>
      <c r="L86" s="67"/>
      <c r="M86" s="77"/>
      <c r="N86" s="67"/>
      <c r="O86" s="471"/>
      <c r="P86" s="97"/>
      <c r="Q86" s="97"/>
      <c r="R86" s="97"/>
      <c r="T86" s="166"/>
    </row>
    <row r="87" spans="1:20" s="7" customFormat="1" ht="19.5" customHeight="1">
      <c r="A87" s="141" t="s">
        <v>488</v>
      </c>
      <c r="B87" s="67"/>
      <c r="C87" s="67"/>
      <c r="D87" s="67"/>
      <c r="E87" s="67"/>
      <c r="F87" s="67"/>
      <c r="G87" s="68"/>
      <c r="H87" s="135" t="s">
        <v>1014</v>
      </c>
      <c r="I87" s="135"/>
      <c r="J87" s="135"/>
      <c r="K87" s="135"/>
      <c r="L87" s="448" t="s">
        <v>775</v>
      </c>
      <c r="M87" s="136"/>
      <c r="N87" s="137"/>
      <c r="O87" s="202" t="s">
        <v>776</v>
      </c>
      <c r="P87" s="138">
        <f>SUM(P88,P91,P94,P97,P102)</f>
        <v>219250</v>
      </c>
      <c r="Q87" s="97"/>
      <c r="R87" s="138">
        <f>SUM(R88,R91,R94,R97)</f>
        <v>120750</v>
      </c>
      <c r="T87" s="472"/>
    </row>
    <row r="88" spans="1:20" s="7" customFormat="1" ht="19.5" customHeight="1">
      <c r="A88" s="76"/>
      <c r="B88" s="239" t="s">
        <v>430</v>
      </c>
      <c r="C88" s="67"/>
      <c r="D88" s="67"/>
      <c r="E88" s="67"/>
      <c r="F88" s="67"/>
      <c r="G88" s="68"/>
      <c r="H88" s="302" t="s">
        <v>540</v>
      </c>
      <c r="I88" s="302"/>
      <c r="J88" s="302"/>
      <c r="K88" s="302"/>
      <c r="L88" s="153"/>
      <c r="M88" s="151"/>
      <c r="N88" s="156"/>
      <c r="O88" s="151"/>
      <c r="P88" s="303">
        <f>SUM(P89:P90)</f>
        <v>38000</v>
      </c>
      <c r="Q88" s="97"/>
      <c r="R88" s="303">
        <f>SUM(R89:R90)</f>
        <v>13000</v>
      </c>
      <c r="S88" s="310"/>
      <c r="T88" s="473"/>
    </row>
    <row r="89" spans="1:18" s="144" customFormat="1" ht="19.5" customHeight="1">
      <c r="A89" s="76"/>
      <c r="B89" s="67"/>
      <c r="C89" s="67" t="s">
        <v>1038</v>
      </c>
      <c r="D89" s="142"/>
      <c r="E89" s="67"/>
      <c r="F89" s="67"/>
      <c r="G89" s="68"/>
      <c r="H89" s="77"/>
      <c r="I89" s="77"/>
      <c r="J89" s="77"/>
      <c r="K89" s="77"/>
      <c r="L89" s="153"/>
      <c r="M89" s="151"/>
      <c r="N89" s="156"/>
      <c r="O89" s="200" t="s">
        <v>1039</v>
      </c>
      <c r="P89" s="140">
        <v>15000</v>
      </c>
      <c r="Q89" s="97" t="s">
        <v>1040</v>
      </c>
      <c r="R89" s="140">
        <v>3000</v>
      </c>
    </row>
    <row r="90" spans="1:18" s="144" customFormat="1" ht="19.5" customHeight="1">
      <c r="A90" s="76"/>
      <c r="B90" s="67"/>
      <c r="C90" s="67" t="s">
        <v>803</v>
      </c>
      <c r="D90" s="269"/>
      <c r="E90" s="67"/>
      <c r="F90" s="67"/>
      <c r="G90" s="68"/>
      <c r="H90" s="77"/>
      <c r="I90" s="77"/>
      <c r="J90" s="77"/>
      <c r="K90" s="77"/>
      <c r="L90" s="153"/>
      <c r="M90" s="151"/>
      <c r="N90" s="156">
        <v>22068</v>
      </c>
      <c r="O90" s="151"/>
      <c r="P90" s="140">
        <v>23000</v>
      </c>
      <c r="Q90" s="97" t="s">
        <v>800</v>
      </c>
      <c r="R90" s="140">
        <v>10000</v>
      </c>
    </row>
    <row r="91" spans="1:18" s="7" customFormat="1" ht="19.5" customHeight="1">
      <c r="A91" s="76"/>
      <c r="B91" s="239" t="s">
        <v>429</v>
      </c>
      <c r="C91" s="67"/>
      <c r="D91" s="67"/>
      <c r="E91" s="67"/>
      <c r="F91" s="67"/>
      <c r="G91" s="68"/>
      <c r="H91" s="302" t="s">
        <v>1041</v>
      </c>
      <c r="I91" s="302"/>
      <c r="J91" s="302"/>
      <c r="K91" s="302"/>
      <c r="L91" s="153"/>
      <c r="M91" s="154"/>
      <c r="N91" s="153"/>
      <c r="O91" s="151"/>
      <c r="P91" s="303">
        <f>SUM(P92:P93)</f>
        <v>37750</v>
      </c>
      <c r="Q91" s="97"/>
      <c r="R91" s="303">
        <f>SUM(R92)</f>
        <v>15000</v>
      </c>
    </row>
    <row r="92" spans="1:18" s="144" customFormat="1" ht="19.5" customHeight="1">
      <c r="A92" s="76"/>
      <c r="B92" s="67"/>
      <c r="C92" s="67" t="s">
        <v>804</v>
      </c>
      <c r="D92" s="142"/>
      <c r="E92" s="67"/>
      <c r="F92" s="67"/>
      <c r="G92" s="68"/>
      <c r="H92" s="77"/>
      <c r="I92" s="77"/>
      <c r="J92" s="77"/>
      <c r="K92" s="77"/>
      <c r="L92" s="153"/>
      <c r="M92" s="154">
        <v>21976</v>
      </c>
      <c r="N92" s="153"/>
      <c r="O92" s="151">
        <v>22160</v>
      </c>
      <c r="P92" s="140">
        <v>15000</v>
      </c>
      <c r="Q92" s="97" t="s">
        <v>725</v>
      </c>
      <c r="R92" s="140">
        <v>15000</v>
      </c>
    </row>
    <row r="93" spans="1:18" s="144" customFormat="1" ht="19.5" customHeight="1">
      <c r="A93" s="76"/>
      <c r="B93" s="67"/>
      <c r="C93" s="67" t="s">
        <v>1042</v>
      </c>
      <c r="D93" s="142"/>
      <c r="E93" s="67"/>
      <c r="F93" s="67"/>
      <c r="G93" s="68"/>
      <c r="H93" s="77"/>
      <c r="I93" s="77"/>
      <c r="J93" s="77"/>
      <c r="K93" s="77"/>
      <c r="L93" s="153"/>
      <c r="M93" s="154">
        <v>21976</v>
      </c>
      <c r="N93" s="153"/>
      <c r="O93" s="151">
        <v>22160</v>
      </c>
      <c r="P93" s="140">
        <v>22750</v>
      </c>
      <c r="Q93" s="97" t="s">
        <v>1043</v>
      </c>
      <c r="R93" s="140"/>
    </row>
    <row r="94" spans="1:18" s="7" customFormat="1" ht="19.5" customHeight="1">
      <c r="A94" s="76"/>
      <c r="B94" s="239" t="s">
        <v>497</v>
      </c>
      <c r="C94" s="67"/>
      <c r="D94" s="67"/>
      <c r="E94" s="67"/>
      <c r="F94" s="67"/>
      <c r="G94" s="68"/>
      <c r="H94" s="302" t="s">
        <v>540</v>
      </c>
      <c r="I94" s="302"/>
      <c r="J94" s="302"/>
      <c r="K94" s="302"/>
      <c r="L94" s="153"/>
      <c r="M94" s="154"/>
      <c r="N94" s="153"/>
      <c r="O94" s="151"/>
      <c r="P94" s="303">
        <f>SUM(P95:P96)</f>
        <v>35500</v>
      </c>
      <c r="Q94" s="97"/>
      <c r="R94" s="303">
        <f>SUM(R95)</f>
        <v>12750</v>
      </c>
    </row>
    <row r="95" spans="1:18" s="144" customFormat="1" ht="19.5" customHeight="1">
      <c r="A95" s="76"/>
      <c r="B95" s="67"/>
      <c r="C95" s="206" t="s">
        <v>805</v>
      </c>
      <c r="D95" s="142"/>
      <c r="E95" s="67"/>
      <c r="F95" s="67"/>
      <c r="G95" s="68"/>
      <c r="H95" s="77"/>
      <c r="I95" s="77"/>
      <c r="J95" s="77"/>
      <c r="K95" s="77"/>
      <c r="L95" s="273"/>
      <c r="M95" s="474"/>
      <c r="N95" s="153">
        <v>22007</v>
      </c>
      <c r="O95" s="475"/>
      <c r="P95" s="140">
        <v>35500</v>
      </c>
      <c r="Q95" s="97" t="s">
        <v>801</v>
      </c>
      <c r="R95" s="140">
        <v>12750</v>
      </c>
    </row>
    <row r="96" spans="1:18" s="144" customFormat="1" ht="19.5" customHeight="1">
      <c r="A96" s="76"/>
      <c r="B96" s="67"/>
      <c r="C96" s="206" t="s">
        <v>806</v>
      </c>
      <c r="D96" s="142"/>
      <c r="E96" s="67"/>
      <c r="F96" s="67"/>
      <c r="G96" s="68"/>
      <c r="H96" s="77"/>
      <c r="I96" s="77"/>
      <c r="J96" s="77"/>
      <c r="K96" s="77"/>
      <c r="L96" s="153"/>
      <c r="M96" s="154"/>
      <c r="N96" s="153"/>
      <c r="O96" s="151"/>
      <c r="P96" s="257"/>
      <c r="Q96" s="97"/>
      <c r="R96" s="140"/>
    </row>
    <row r="97" spans="1:18" s="7" customFormat="1" ht="19.5" customHeight="1">
      <c r="A97" s="76"/>
      <c r="B97" s="239" t="s">
        <v>719</v>
      </c>
      <c r="C97" s="67"/>
      <c r="D97" s="67"/>
      <c r="E97" s="67"/>
      <c r="F97" s="67"/>
      <c r="G97" s="68"/>
      <c r="H97" s="302" t="s">
        <v>657</v>
      </c>
      <c r="I97" s="302"/>
      <c r="J97" s="302"/>
      <c r="K97" s="302"/>
      <c r="L97" s="153"/>
      <c r="M97" s="151"/>
      <c r="N97" s="156"/>
      <c r="O97" s="151"/>
      <c r="P97" s="303">
        <f>SUM(P98:P101)</f>
        <v>80000</v>
      </c>
      <c r="Q97" s="97"/>
      <c r="R97" s="303">
        <f>SUM(R98:R101)</f>
        <v>80000</v>
      </c>
    </row>
    <row r="98" spans="1:18" s="144" customFormat="1" ht="19.5" customHeight="1">
      <c r="A98" s="76"/>
      <c r="B98" s="67"/>
      <c r="C98" s="67" t="s">
        <v>807</v>
      </c>
      <c r="D98" s="142"/>
      <c r="E98" s="67"/>
      <c r="F98" s="67"/>
      <c r="G98" s="68"/>
      <c r="H98" s="77"/>
      <c r="I98" s="77"/>
      <c r="J98" s="77"/>
      <c r="K98" s="77"/>
      <c r="L98" s="153"/>
      <c r="M98" s="154">
        <v>21976</v>
      </c>
      <c r="N98" s="153">
        <v>22098</v>
      </c>
      <c r="O98" s="151"/>
      <c r="P98" s="140">
        <v>20000</v>
      </c>
      <c r="Q98" s="97" t="s">
        <v>651</v>
      </c>
      <c r="R98" s="140">
        <v>20000</v>
      </c>
    </row>
    <row r="99" spans="1:18" s="144" customFormat="1" ht="19.5" customHeight="1">
      <c r="A99" s="76"/>
      <c r="B99" s="67"/>
      <c r="C99" s="67" t="s">
        <v>808</v>
      </c>
      <c r="D99" s="142"/>
      <c r="E99" s="67"/>
      <c r="F99" s="67"/>
      <c r="G99" s="68"/>
      <c r="H99" s="77"/>
      <c r="I99" s="77"/>
      <c r="J99" s="77"/>
      <c r="K99" s="77"/>
      <c r="L99" s="153">
        <v>21855</v>
      </c>
      <c r="M99" s="154">
        <v>21947</v>
      </c>
      <c r="N99" s="156"/>
      <c r="O99" s="151"/>
      <c r="P99" s="140">
        <v>20000</v>
      </c>
      <c r="Q99" s="97" t="s">
        <v>802</v>
      </c>
      <c r="R99" s="140">
        <v>20000</v>
      </c>
    </row>
    <row r="100" spans="1:18" s="144" customFormat="1" ht="19.5" customHeight="1">
      <c r="A100" s="141"/>
      <c r="B100" s="67"/>
      <c r="C100" s="67" t="s">
        <v>809</v>
      </c>
      <c r="D100" s="142"/>
      <c r="E100" s="67"/>
      <c r="F100" s="67"/>
      <c r="G100" s="68"/>
      <c r="H100" s="77"/>
      <c r="I100" s="77"/>
      <c r="J100" s="77"/>
      <c r="K100" s="77"/>
      <c r="L100" s="153"/>
      <c r="M100" s="154">
        <v>21976</v>
      </c>
      <c r="N100" s="153">
        <v>22098</v>
      </c>
      <c r="O100" s="151"/>
      <c r="P100" s="140">
        <v>20000</v>
      </c>
      <c r="Q100" s="97" t="s">
        <v>802</v>
      </c>
      <c r="R100" s="140">
        <v>20000</v>
      </c>
    </row>
    <row r="101" spans="1:18" s="144" customFormat="1" ht="19.5" customHeight="1">
      <c r="A101" s="141"/>
      <c r="B101" s="67"/>
      <c r="C101" s="67" t="s">
        <v>810</v>
      </c>
      <c r="D101" s="142"/>
      <c r="E101" s="67"/>
      <c r="F101" s="67"/>
      <c r="G101" s="68"/>
      <c r="H101" s="77"/>
      <c r="I101" s="77"/>
      <c r="J101" s="77"/>
      <c r="K101" s="77"/>
      <c r="L101" s="153"/>
      <c r="M101" s="154">
        <v>21976</v>
      </c>
      <c r="N101" s="153">
        <v>22098</v>
      </c>
      <c r="O101" s="151"/>
      <c r="P101" s="140">
        <v>20000</v>
      </c>
      <c r="Q101" s="97" t="s">
        <v>802</v>
      </c>
      <c r="R101" s="140">
        <v>20000</v>
      </c>
    </row>
    <row r="102" spans="1:18" s="144" customFormat="1" ht="19.5" customHeight="1">
      <c r="A102" s="141"/>
      <c r="B102" s="67" t="s">
        <v>351</v>
      </c>
      <c r="C102" s="67"/>
      <c r="D102" s="142"/>
      <c r="E102" s="67"/>
      <c r="F102" s="67"/>
      <c r="G102" s="68"/>
      <c r="H102" s="302" t="s">
        <v>1124</v>
      </c>
      <c r="I102" s="302"/>
      <c r="J102" s="302"/>
      <c r="K102" s="302"/>
      <c r="L102" s="153"/>
      <c r="M102" s="154"/>
      <c r="N102" s="153"/>
      <c r="O102" s="151"/>
      <c r="P102" s="303">
        <f>SUM(P103)</f>
        <v>28000</v>
      </c>
      <c r="Q102" s="97"/>
      <c r="R102" s="140"/>
    </row>
    <row r="103" spans="1:18" s="144" customFormat="1" ht="19.5" customHeight="1">
      <c r="A103" s="141"/>
      <c r="B103" s="67"/>
      <c r="C103" s="67" t="s">
        <v>1052</v>
      </c>
      <c r="D103" s="142"/>
      <c r="E103" s="67"/>
      <c r="F103" s="67"/>
      <c r="G103" s="68"/>
      <c r="H103" s="77"/>
      <c r="I103" s="77"/>
      <c r="J103" s="77"/>
      <c r="K103" s="77"/>
      <c r="L103" s="153"/>
      <c r="M103" s="154"/>
      <c r="N103" s="153"/>
      <c r="O103" s="151"/>
      <c r="P103" s="140">
        <v>28000</v>
      </c>
      <c r="Q103" s="97" t="s">
        <v>1053</v>
      </c>
      <c r="R103" s="140"/>
    </row>
    <row r="104" spans="1:18" s="7" customFormat="1" ht="13.5" customHeight="1">
      <c r="A104" s="76"/>
      <c r="B104" s="67"/>
      <c r="C104" s="67"/>
      <c r="D104" s="67"/>
      <c r="E104" s="67"/>
      <c r="F104" s="67"/>
      <c r="G104" s="68"/>
      <c r="H104" s="77"/>
      <c r="I104" s="77"/>
      <c r="J104" s="77"/>
      <c r="K104" s="77"/>
      <c r="L104" s="139"/>
      <c r="M104" s="77"/>
      <c r="N104" s="153"/>
      <c r="O104" s="171"/>
      <c r="P104" s="140"/>
      <c r="Q104" s="97"/>
      <c r="R104" s="140"/>
    </row>
    <row r="105" spans="1:19" s="144" customFormat="1" ht="19.5" customHeight="1">
      <c r="A105" s="141" t="s">
        <v>498</v>
      </c>
      <c r="B105" s="142"/>
      <c r="C105" s="142"/>
      <c r="D105" s="142"/>
      <c r="E105" s="142"/>
      <c r="F105" s="142"/>
      <c r="G105" s="143"/>
      <c r="H105" s="135" t="s">
        <v>1054</v>
      </c>
      <c r="I105" s="135"/>
      <c r="J105" s="135"/>
      <c r="K105" s="135"/>
      <c r="L105" s="448" t="s">
        <v>775</v>
      </c>
      <c r="M105" s="136"/>
      <c r="N105" s="137"/>
      <c r="O105" s="202" t="s">
        <v>776</v>
      </c>
      <c r="P105" s="138">
        <f>SUM(P106,P109,P112,P114,P118,P120)</f>
        <v>494200</v>
      </c>
      <c r="Q105" s="97"/>
      <c r="R105" s="138" t="e">
        <f>SUM(R106,R109,R114,#REF!,#REF!)</f>
        <v>#REF!</v>
      </c>
      <c r="S105" s="476"/>
    </row>
    <row r="106" spans="1:18" s="227" customFormat="1" ht="19.5" customHeight="1">
      <c r="A106" s="76"/>
      <c r="B106" s="239" t="s">
        <v>430</v>
      </c>
      <c r="C106" s="67"/>
      <c r="D106" s="67"/>
      <c r="E106" s="67"/>
      <c r="F106" s="67"/>
      <c r="G106" s="68"/>
      <c r="H106" s="77"/>
      <c r="I106" s="77"/>
      <c r="J106" s="77"/>
      <c r="K106" s="77"/>
      <c r="L106" s="153"/>
      <c r="M106" s="151"/>
      <c r="N106" s="156"/>
      <c r="O106" s="151"/>
      <c r="P106" s="303">
        <f>SUM(P107:P108)</f>
        <v>57600</v>
      </c>
      <c r="Q106" s="240"/>
      <c r="R106" s="303">
        <f>SUM(R107:R108)</f>
        <v>57600</v>
      </c>
    </row>
    <row r="107" spans="1:19" s="144" customFormat="1" ht="19.5" customHeight="1">
      <c r="A107" s="76"/>
      <c r="B107" s="67"/>
      <c r="C107" s="67" t="s">
        <v>813</v>
      </c>
      <c r="D107" s="142"/>
      <c r="E107" s="67"/>
      <c r="F107" s="67"/>
      <c r="G107" s="68"/>
      <c r="H107" s="77" t="s">
        <v>652</v>
      </c>
      <c r="I107" s="77"/>
      <c r="J107" s="77"/>
      <c r="K107" s="77"/>
      <c r="L107" s="316">
        <v>21824</v>
      </c>
      <c r="M107" s="151"/>
      <c r="N107" s="152">
        <v>22068</v>
      </c>
      <c r="O107" s="152"/>
      <c r="P107" s="140">
        <v>28800</v>
      </c>
      <c r="Q107" s="97" t="s">
        <v>489</v>
      </c>
      <c r="R107" s="309">
        <v>28800</v>
      </c>
      <c r="S107" s="452"/>
    </row>
    <row r="108" spans="1:18" s="144" customFormat="1" ht="19.5" customHeight="1">
      <c r="A108" s="76"/>
      <c r="B108" s="67"/>
      <c r="C108" s="67" t="s">
        <v>814</v>
      </c>
      <c r="D108" s="142"/>
      <c r="E108" s="67"/>
      <c r="F108" s="67"/>
      <c r="G108" s="68"/>
      <c r="H108" s="77" t="s">
        <v>652</v>
      </c>
      <c r="I108" s="77"/>
      <c r="J108" s="77"/>
      <c r="K108" s="77"/>
      <c r="L108" s="316">
        <v>21824</v>
      </c>
      <c r="M108" s="151"/>
      <c r="N108" s="152">
        <v>22068</v>
      </c>
      <c r="O108" s="151"/>
      <c r="P108" s="140">
        <v>28800</v>
      </c>
      <c r="Q108" s="97" t="s">
        <v>489</v>
      </c>
      <c r="R108" s="309">
        <v>28800</v>
      </c>
    </row>
    <row r="109" spans="1:18" s="227" customFormat="1" ht="19.5" customHeight="1">
      <c r="A109" s="76"/>
      <c r="B109" s="239" t="s">
        <v>429</v>
      </c>
      <c r="C109" s="67"/>
      <c r="D109" s="67"/>
      <c r="E109" s="67"/>
      <c r="F109" s="67"/>
      <c r="G109" s="68"/>
      <c r="H109" s="77"/>
      <c r="I109" s="77"/>
      <c r="J109" s="77"/>
      <c r="K109" s="77"/>
      <c r="L109" s="139"/>
      <c r="M109" s="151"/>
      <c r="N109" s="139"/>
      <c r="O109" s="151"/>
      <c r="P109" s="303">
        <f>SUM(P110:P111)</f>
        <v>151400</v>
      </c>
      <c r="Q109" s="97"/>
      <c r="R109" s="311">
        <f>SUM(R110)</f>
        <v>56400</v>
      </c>
    </row>
    <row r="110" spans="1:18" s="144" customFormat="1" ht="19.5" customHeight="1">
      <c r="A110" s="76"/>
      <c r="B110" s="67"/>
      <c r="C110" s="67" t="s">
        <v>19</v>
      </c>
      <c r="D110" s="142"/>
      <c r="E110" s="67"/>
      <c r="F110" s="67"/>
      <c r="G110" s="68"/>
      <c r="H110" s="77" t="s">
        <v>123</v>
      </c>
      <c r="I110" s="77"/>
      <c r="J110" s="77"/>
      <c r="K110" s="77"/>
      <c r="L110" s="316">
        <v>21824</v>
      </c>
      <c r="M110" s="151"/>
      <c r="N110" s="152"/>
      <c r="O110" s="152">
        <v>22160</v>
      </c>
      <c r="P110" s="140">
        <v>56400</v>
      </c>
      <c r="Q110" s="97" t="s">
        <v>653</v>
      </c>
      <c r="R110" s="309">
        <v>56400</v>
      </c>
    </row>
    <row r="111" spans="1:18" s="144" customFormat="1" ht="19.5" customHeight="1">
      <c r="A111" s="76"/>
      <c r="B111" s="67"/>
      <c r="C111" s="67" t="s">
        <v>1055</v>
      </c>
      <c r="D111" s="142"/>
      <c r="E111" s="67"/>
      <c r="F111" s="67"/>
      <c r="G111" s="68"/>
      <c r="H111" s="77" t="s">
        <v>727</v>
      </c>
      <c r="I111" s="77"/>
      <c r="J111" s="77"/>
      <c r="K111" s="77"/>
      <c r="L111" s="316">
        <v>21824</v>
      </c>
      <c r="M111" s="151"/>
      <c r="N111" s="152"/>
      <c r="O111" s="152">
        <v>22160</v>
      </c>
      <c r="P111" s="140">
        <v>95000</v>
      </c>
      <c r="Q111" s="97" t="s">
        <v>653</v>
      </c>
      <c r="R111" s="309"/>
    </row>
    <row r="112" spans="1:18" s="144" customFormat="1" ht="19.5" customHeight="1">
      <c r="A112" s="76"/>
      <c r="B112" s="67" t="s">
        <v>497</v>
      </c>
      <c r="C112" s="67"/>
      <c r="D112" s="142"/>
      <c r="E112" s="67"/>
      <c r="F112" s="67"/>
      <c r="G112" s="68"/>
      <c r="H112" s="77"/>
      <c r="I112" s="77"/>
      <c r="J112" s="77"/>
      <c r="K112" s="77"/>
      <c r="L112" s="139"/>
      <c r="M112" s="151"/>
      <c r="N112" s="139"/>
      <c r="O112" s="152"/>
      <c r="P112" s="303">
        <f>SUM(P113)</f>
        <v>20000</v>
      </c>
      <c r="Q112" s="97"/>
      <c r="R112" s="309"/>
    </row>
    <row r="113" spans="1:18" s="144" customFormat="1" ht="19.5" customHeight="1">
      <c r="A113" s="76"/>
      <c r="B113" s="67"/>
      <c r="C113" s="67" t="s">
        <v>1056</v>
      </c>
      <c r="D113" s="142"/>
      <c r="E113" s="67"/>
      <c r="F113" s="67"/>
      <c r="G113" s="68"/>
      <c r="H113" s="77" t="s">
        <v>652</v>
      </c>
      <c r="I113" s="77"/>
      <c r="J113" s="77"/>
      <c r="K113" s="77"/>
      <c r="L113" s="477"/>
      <c r="M113" s="151"/>
      <c r="N113" s="153" t="s">
        <v>1030</v>
      </c>
      <c r="O113" s="152"/>
      <c r="P113" s="140">
        <v>20000</v>
      </c>
      <c r="Q113" s="97" t="s">
        <v>1057</v>
      </c>
      <c r="R113" s="309"/>
    </row>
    <row r="114" spans="1:18" s="227" customFormat="1" ht="19.5" customHeight="1">
      <c r="A114" s="76"/>
      <c r="B114" s="239" t="s">
        <v>719</v>
      </c>
      <c r="C114" s="67"/>
      <c r="D114" s="67"/>
      <c r="E114" s="67"/>
      <c r="F114" s="67"/>
      <c r="G114" s="68"/>
      <c r="H114" s="77"/>
      <c r="I114" s="77"/>
      <c r="J114" s="77"/>
      <c r="K114" s="77"/>
      <c r="L114" s="153"/>
      <c r="M114" s="151"/>
      <c r="N114" s="156"/>
      <c r="O114" s="151"/>
      <c r="P114" s="303">
        <f>SUM(P115:P117)</f>
        <v>22000</v>
      </c>
      <c r="Q114" s="97"/>
      <c r="R114" s="311">
        <f>SUM(R115:R117)</f>
        <v>22000</v>
      </c>
    </row>
    <row r="115" spans="1:18" s="7" customFormat="1" ht="18.75" customHeight="1">
      <c r="A115" s="76"/>
      <c r="B115" s="67"/>
      <c r="C115" s="67" t="s">
        <v>815</v>
      </c>
      <c r="D115" s="142"/>
      <c r="E115" s="67"/>
      <c r="F115" s="67"/>
      <c r="G115" s="68"/>
      <c r="H115" s="77" t="s">
        <v>652</v>
      </c>
      <c r="I115" s="77"/>
      <c r="J115" s="77"/>
      <c r="K115" s="77"/>
      <c r="L115" s="153">
        <v>21855</v>
      </c>
      <c r="M115" s="154">
        <v>21947</v>
      </c>
      <c r="N115" s="156"/>
      <c r="O115" s="151"/>
      <c r="P115" s="140">
        <v>8000</v>
      </c>
      <c r="Q115" s="97" t="s">
        <v>802</v>
      </c>
      <c r="R115" s="309">
        <v>8000</v>
      </c>
    </row>
    <row r="116" spans="1:18" s="144" customFormat="1" ht="19.5" customHeight="1">
      <c r="A116" s="76"/>
      <c r="B116" s="67"/>
      <c r="C116" s="67" t="s">
        <v>816</v>
      </c>
      <c r="D116" s="142"/>
      <c r="E116" s="67"/>
      <c r="F116" s="67"/>
      <c r="G116" s="68"/>
      <c r="H116" s="77" t="s">
        <v>652</v>
      </c>
      <c r="I116" s="77"/>
      <c r="J116" s="77"/>
      <c r="K116" s="77"/>
      <c r="L116" s="153"/>
      <c r="M116" s="154">
        <v>21976</v>
      </c>
      <c r="N116" s="153">
        <v>22098</v>
      </c>
      <c r="O116" s="151"/>
      <c r="P116" s="140">
        <v>6000</v>
      </c>
      <c r="Q116" s="97" t="s">
        <v>802</v>
      </c>
      <c r="R116" s="309">
        <v>6000</v>
      </c>
    </row>
    <row r="117" spans="1:18" s="144" customFormat="1" ht="19.5" customHeight="1">
      <c r="A117" s="76"/>
      <c r="B117" s="67"/>
      <c r="C117" s="67" t="s">
        <v>817</v>
      </c>
      <c r="D117" s="142"/>
      <c r="E117" s="67"/>
      <c r="F117" s="67"/>
      <c r="G117" s="68"/>
      <c r="H117" s="77" t="s">
        <v>652</v>
      </c>
      <c r="I117" s="77"/>
      <c r="J117" s="77"/>
      <c r="K117" s="77"/>
      <c r="L117" s="153"/>
      <c r="M117" s="154">
        <v>21976</v>
      </c>
      <c r="N117" s="153">
        <v>22098</v>
      </c>
      <c r="O117" s="151"/>
      <c r="P117" s="140">
        <v>8000</v>
      </c>
      <c r="Q117" s="97" t="s">
        <v>802</v>
      </c>
      <c r="R117" s="309">
        <v>8000</v>
      </c>
    </row>
    <row r="118" spans="1:18" s="227" customFormat="1" ht="18.75" customHeight="1">
      <c r="A118" s="76"/>
      <c r="B118" s="67" t="s">
        <v>351</v>
      </c>
      <c r="C118" s="67"/>
      <c r="D118" s="142"/>
      <c r="E118" s="67"/>
      <c r="F118" s="67"/>
      <c r="G118" s="68"/>
      <c r="H118" s="77"/>
      <c r="I118" s="77"/>
      <c r="J118" s="77"/>
      <c r="K118" s="77"/>
      <c r="L118" s="153"/>
      <c r="M118" s="151"/>
      <c r="N118" s="153"/>
      <c r="O118" s="151"/>
      <c r="P118" s="303">
        <f>SUM(P119)</f>
        <v>150000</v>
      </c>
      <c r="Q118" s="240"/>
      <c r="R118" s="303"/>
    </row>
    <row r="119" spans="1:18" s="227" customFormat="1" ht="18.75" customHeight="1">
      <c r="A119" s="76"/>
      <c r="B119" s="67"/>
      <c r="C119" s="67" t="s">
        <v>1060</v>
      </c>
      <c r="D119" s="142"/>
      <c r="E119" s="67"/>
      <c r="F119" s="67"/>
      <c r="G119" s="68"/>
      <c r="H119" s="77" t="s">
        <v>727</v>
      </c>
      <c r="I119" s="77"/>
      <c r="J119" s="77"/>
      <c r="K119" s="77"/>
      <c r="L119" s="316">
        <v>21824</v>
      </c>
      <c r="M119" s="151"/>
      <c r="N119" s="152"/>
      <c r="O119" s="152">
        <v>22160</v>
      </c>
      <c r="P119" s="303">
        <v>150000</v>
      </c>
      <c r="Q119" s="97" t="s">
        <v>1027</v>
      </c>
      <c r="R119" s="303"/>
    </row>
    <row r="120" spans="1:18" s="227" customFormat="1" ht="18.75" customHeight="1">
      <c r="A120" s="76"/>
      <c r="B120" s="67" t="s">
        <v>1061</v>
      </c>
      <c r="C120" s="67"/>
      <c r="D120" s="142"/>
      <c r="E120" s="67"/>
      <c r="F120" s="67"/>
      <c r="G120" s="68"/>
      <c r="H120" s="77" t="s">
        <v>727</v>
      </c>
      <c r="I120" s="77"/>
      <c r="J120" s="77"/>
      <c r="K120" s="77"/>
      <c r="L120" s="139"/>
      <c r="M120" s="151"/>
      <c r="N120" s="139"/>
      <c r="O120" s="152"/>
      <c r="P120" s="303">
        <v>93200</v>
      </c>
      <c r="Q120" s="97" t="s">
        <v>1062</v>
      </c>
      <c r="R120" s="303"/>
    </row>
    <row r="121" spans="1:18" s="7" customFormat="1" ht="15.75" customHeight="1">
      <c r="A121" s="76"/>
      <c r="B121" s="67"/>
      <c r="C121" s="67"/>
      <c r="D121" s="142"/>
      <c r="E121" s="67"/>
      <c r="F121" s="67"/>
      <c r="G121" s="142"/>
      <c r="H121" s="77"/>
      <c r="I121" s="77"/>
      <c r="J121" s="77"/>
      <c r="K121" s="77"/>
      <c r="L121" s="67"/>
      <c r="M121" s="171"/>
      <c r="N121" s="153"/>
      <c r="O121" s="155"/>
      <c r="P121" s="140"/>
      <c r="Q121" s="97"/>
      <c r="R121" s="140"/>
    </row>
    <row r="122" spans="1:18" s="144" customFormat="1" ht="19.5" customHeight="1">
      <c r="A122" s="141" t="s">
        <v>655</v>
      </c>
      <c r="B122" s="142"/>
      <c r="C122" s="142"/>
      <c r="D122" s="142"/>
      <c r="E122" s="142"/>
      <c r="F122" s="142"/>
      <c r="G122" s="142"/>
      <c r="H122" s="135" t="s">
        <v>823</v>
      </c>
      <c r="I122" s="135"/>
      <c r="J122" s="135"/>
      <c r="K122" s="135"/>
      <c r="L122" s="448" t="s">
        <v>775</v>
      </c>
      <c r="M122" s="136"/>
      <c r="N122" s="137"/>
      <c r="O122" s="202" t="s">
        <v>776</v>
      </c>
      <c r="P122" s="138">
        <f>SUM(P123,P125,P127)</f>
        <v>60000</v>
      </c>
      <c r="Q122" s="97"/>
      <c r="R122" s="478">
        <f>SUM(R123,R125)</f>
        <v>63000</v>
      </c>
    </row>
    <row r="123" spans="1:18" s="482" customFormat="1" ht="19.5" customHeight="1">
      <c r="A123" s="76"/>
      <c r="B123" s="239" t="s">
        <v>723</v>
      </c>
      <c r="C123" s="67"/>
      <c r="D123" s="67"/>
      <c r="E123" s="67"/>
      <c r="F123" s="67"/>
      <c r="G123" s="68"/>
      <c r="H123" s="479" t="s">
        <v>123</v>
      </c>
      <c r="I123" s="479"/>
      <c r="J123" s="479"/>
      <c r="K123" s="479"/>
      <c r="L123" s="480"/>
      <c r="M123" s="302"/>
      <c r="N123" s="305"/>
      <c r="O123" s="481"/>
      <c r="P123" s="303">
        <f>SUM(P124)</f>
        <v>25000</v>
      </c>
      <c r="Q123" s="97"/>
      <c r="R123" s="312">
        <f>SUM(R124)</f>
        <v>34600</v>
      </c>
    </row>
    <row r="124" spans="1:18" s="144" customFormat="1" ht="18.75" customHeight="1">
      <c r="A124" s="76"/>
      <c r="B124" s="67"/>
      <c r="C124" s="67" t="s">
        <v>1063</v>
      </c>
      <c r="D124" s="142"/>
      <c r="E124" s="67"/>
      <c r="F124" s="67"/>
      <c r="G124" s="68"/>
      <c r="H124" s="77"/>
      <c r="I124" s="77"/>
      <c r="J124" s="77"/>
      <c r="K124" s="77"/>
      <c r="L124" s="153">
        <v>21855</v>
      </c>
      <c r="M124" s="151"/>
      <c r="N124" s="153"/>
      <c r="O124" s="152">
        <v>21763</v>
      </c>
      <c r="P124" s="140">
        <v>25000</v>
      </c>
      <c r="Q124" s="97" t="s">
        <v>811</v>
      </c>
      <c r="R124" s="309">
        <v>34600</v>
      </c>
    </row>
    <row r="125" spans="1:18" s="7" customFormat="1" ht="19.5" customHeight="1">
      <c r="A125" s="76"/>
      <c r="B125" s="239" t="s">
        <v>430</v>
      </c>
      <c r="C125" s="67"/>
      <c r="D125" s="67"/>
      <c r="E125" s="67"/>
      <c r="F125" s="67"/>
      <c r="G125" s="68"/>
      <c r="H125" s="302" t="s">
        <v>652</v>
      </c>
      <c r="I125" s="302"/>
      <c r="J125" s="302"/>
      <c r="K125" s="302"/>
      <c r="L125" s="480"/>
      <c r="M125" s="302"/>
      <c r="N125" s="305"/>
      <c r="O125" s="481"/>
      <c r="P125" s="303">
        <f>SUM(P126)</f>
        <v>10000</v>
      </c>
      <c r="Q125" s="97"/>
      <c r="R125" s="311">
        <f>SUM(R126)</f>
        <v>28400</v>
      </c>
    </row>
    <row r="126" spans="1:18" s="144" customFormat="1" ht="19.5" customHeight="1">
      <c r="A126" s="76"/>
      <c r="B126" s="67"/>
      <c r="C126" s="67" t="s">
        <v>1063</v>
      </c>
      <c r="D126" s="142"/>
      <c r="E126" s="67"/>
      <c r="F126" s="67"/>
      <c r="G126" s="68"/>
      <c r="H126" s="77"/>
      <c r="I126" s="77"/>
      <c r="J126" s="77"/>
      <c r="K126" s="77"/>
      <c r="L126" s="153">
        <v>21824</v>
      </c>
      <c r="M126" s="154">
        <v>21976</v>
      </c>
      <c r="N126" s="139"/>
      <c r="O126" s="171"/>
      <c r="P126" s="140">
        <v>10000</v>
      </c>
      <c r="Q126" s="97" t="s">
        <v>824</v>
      </c>
      <c r="R126" s="309">
        <v>28400</v>
      </c>
    </row>
    <row r="127" spans="1:18" s="144" customFormat="1" ht="19.5" customHeight="1">
      <c r="A127" s="76"/>
      <c r="B127" s="239" t="s">
        <v>722</v>
      </c>
      <c r="C127" s="67"/>
      <c r="D127" s="142"/>
      <c r="E127" s="67"/>
      <c r="F127" s="67"/>
      <c r="G127" s="68"/>
      <c r="H127" s="77" t="s">
        <v>652</v>
      </c>
      <c r="I127" s="77"/>
      <c r="J127" s="77"/>
      <c r="K127" s="77"/>
      <c r="L127" s="153"/>
      <c r="M127" s="154"/>
      <c r="N127" s="139"/>
      <c r="O127" s="171"/>
      <c r="P127" s="303">
        <f>SUM(P128)</f>
        <v>25000</v>
      </c>
      <c r="Q127" s="97"/>
      <c r="R127" s="309"/>
    </row>
    <row r="128" spans="1:18" s="144" customFormat="1" ht="19.5" customHeight="1">
      <c r="A128" s="76"/>
      <c r="B128" s="67"/>
      <c r="C128" s="67" t="s">
        <v>1063</v>
      </c>
      <c r="D128" s="142"/>
      <c r="E128" s="67"/>
      <c r="F128" s="67"/>
      <c r="G128" s="68"/>
      <c r="H128" s="77"/>
      <c r="I128" s="77"/>
      <c r="J128" s="77"/>
      <c r="K128" s="77"/>
      <c r="L128" s="153">
        <v>21855</v>
      </c>
      <c r="M128" s="151"/>
      <c r="N128" s="153"/>
      <c r="O128" s="152">
        <v>21763</v>
      </c>
      <c r="P128" s="140">
        <v>25000</v>
      </c>
      <c r="Q128" s="97" t="s">
        <v>1064</v>
      </c>
      <c r="R128" s="309"/>
    </row>
    <row r="129" spans="1:18" s="144" customFormat="1" ht="12.75" customHeight="1">
      <c r="A129" s="76"/>
      <c r="B129" s="67"/>
      <c r="C129" s="67"/>
      <c r="D129" s="142"/>
      <c r="E129" s="67"/>
      <c r="F129" s="67"/>
      <c r="G129" s="68"/>
      <c r="H129" s="77"/>
      <c r="I129" s="77"/>
      <c r="J129" s="77"/>
      <c r="K129" s="77"/>
      <c r="L129" s="153"/>
      <c r="M129" s="151"/>
      <c r="N129" s="153"/>
      <c r="O129" s="152"/>
      <c r="P129" s="140"/>
      <c r="Q129" s="97"/>
      <c r="R129" s="309"/>
    </row>
    <row r="130" spans="1:18" s="144" customFormat="1" ht="19.5" customHeight="1">
      <c r="A130" s="141" t="s">
        <v>499</v>
      </c>
      <c r="B130" s="142"/>
      <c r="C130" s="142"/>
      <c r="D130" s="142"/>
      <c r="E130" s="142"/>
      <c r="F130" s="142"/>
      <c r="G130" s="143"/>
      <c r="H130" s="135" t="s">
        <v>540</v>
      </c>
      <c r="I130" s="135"/>
      <c r="J130" s="135"/>
      <c r="K130" s="135"/>
      <c r="L130" s="448" t="s">
        <v>775</v>
      </c>
      <c r="M130" s="136"/>
      <c r="N130" s="137"/>
      <c r="O130" s="202" t="s">
        <v>776</v>
      </c>
      <c r="P130" s="138">
        <f>SUM(P131)</f>
        <v>300000</v>
      </c>
      <c r="Q130" s="97"/>
      <c r="R130" s="138">
        <f>SUM(R131)</f>
        <v>300000</v>
      </c>
    </row>
    <row r="131" spans="1:18" s="7" customFormat="1" ht="18.75" customHeight="1">
      <c r="A131" s="76"/>
      <c r="B131" s="67" t="s">
        <v>825</v>
      </c>
      <c r="C131" s="67"/>
      <c r="D131" s="67"/>
      <c r="E131" s="67"/>
      <c r="F131" s="67"/>
      <c r="G131" s="68"/>
      <c r="H131" s="77"/>
      <c r="I131" s="77"/>
      <c r="J131" s="77"/>
      <c r="K131" s="77"/>
      <c r="L131" s="1025"/>
      <c r="M131" s="174"/>
      <c r="N131" s="201"/>
      <c r="O131" s="155"/>
      <c r="P131" s="140">
        <v>300000</v>
      </c>
      <c r="Q131" s="97" t="s">
        <v>221</v>
      </c>
      <c r="R131" s="140">
        <v>300000</v>
      </c>
    </row>
    <row r="132" spans="1:18" s="7" customFormat="1" ht="12" customHeight="1">
      <c r="A132" s="76"/>
      <c r="B132" s="67"/>
      <c r="C132" s="67"/>
      <c r="D132" s="67"/>
      <c r="E132" s="67"/>
      <c r="F132" s="67"/>
      <c r="G132" s="68"/>
      <c r="H132" s="135"/>
      <c r="I132" s="135"/>
      <c r="J132" s="135"/>
      <c r="K132" s="135"/>
      <c r="L132" s="67"/>
      <c r="M132" s="97"/>
      <c r="N132" s="67"/>
      <c r="O132" s="76"/>
      <c r="P132" s="140"/>
      <c r="Q132" s="251"/>
      <c r="R132" s="140"/>
    </row>
    <row r="133" spans="1:18" s="7" customFormat="1" ht="19.5" customHeight="1">
      <c r="A133" s="141" t="s">
        <v>656</v>
      </c>
      <c r="B133" s="67"/>
      <c r="C133" s="67"/>
      <c r="D133" s="67"/>
      <c r="E133" s="67"/>
      <c r="F133" s="67"/>
      <c r="G133" s="68"/>
      <c r="H133" s="135" t="s">
        <v>826</v>
      </c>
      <c r="I133" s="135"/>
      <c r="J133" s="135"/>
      <c r="K133" s="135"/>
      <c r="L133" s="448" t="s">
        <v>775</v>
      </c>
      <c r="M133" s="136"/>
      <c r="N133" s="137"/>
      <c r="O133" s="202" t="s">
        <v>776</v>
      </c>
      <c r="P133" s="138">
        <v>240000</v>
      </c>
      <c r="Q133" s="97" t="s">
        <v>352</v>
      </c>
      <c r="R133" s="138">
        <v>300000</v>
      </c>
    </row>
    <row r="134" spans="1:18" s="144" customFormat="1" ht="18" customHeight="1">
      <c r="A134" s="76"/>
      <c r="B134" s="67" t="s">
        <v>827</v>
      </c>
      <c r="C134" s="67"/>
      <c r="D134" s="67"/>
      <c r="E134" s="67"/>
      <c r="F134" s="67"/>
      <c r="G134" s="68"/>
      <c r="H134" s="77" t="s">
        <v>567</v>
      </c>
      <c r="I134" s="77"/>
      <c r="J134" s="77"/>
      <c r="K134" s="77"/>
      <c r="L134" s="201"/>
      <c r="M134" s="200"/>
      <c r="N134" s="201"/>
      <c r="O134" s="200"/>
      <c r="P134" s="140"/>
      <c r="Q134" s="97"/>
      <c r="R134" s="140"/>
    </row>
    <row r="135" spans="1:18" s="144" customFormat="1" ht="18" customHeight="1">
      <c r="A135" s="76"/>
      <c r="B135" s="67" t="s">
        <v>828</v>
      </c>
      <c r="C135" s="67"/>
      <c r="D135" s="67"/>
      <c r="E135" s="67"/>
      <c r="F135" s="67"/>
      <c r="G135" s="68"/>
      <c r="H135" s="77" t="s">
        <v>829</v>
      </c>
      <c r="I135" s="77"/>
      <c r="J135" s="77"/>
      <c r="K135" s="77"/>
      <c r="L135" s="201"/>
      <c r="M135" s="200"/>
      <c r="N135" s="201"/>
      <c r="O135" s="200"/>
      <c r="P135" s="140"/>
      <c r="Q135" s="97"/>
      <c r="R135" s="140"/>
    </row>
    <row r="136" spans="1:18" s="7" customFormat="1" ht="13.5" customHeight="1">
      <c r="A136" s="76"/>
      <c r="B136" s="67"/>
      <c r="C136" s="67"/>
      <c r="D136" s="67"/>
      <c r="E136" s="67"/>
      <c r="F136" s="67"/>
      <c r="G136" s="68"/>
      <c r="H136" s="77"/>
      <c r="I136" s="77"/>
      <c r="J136" s="77"/>
      <c r="K136" s="77"/>
      <c r="L136" s="68"/>
      <c r="M136" s="97"/>
      <c r="N136" s="67"/>
      <c r="O136" s="97"/>
      <c r="P136" s="140"/>
      <c r="Q136" s="97"/>
      <c r="R136" s="140"/>
    </row>
    <row r="137" spans="1:18" s="267" customFormat="1" ht="19.5" customHeight="1">
      <c r="A137" s="141" t="s">
        <v>843</v>
      </c>
      <c r="B137" s="67"/>
      <c r="C137" s="67"/>
      <c r="D137" s="67"/>
      <c r="E137" s="67"/>
      <c r="F137" s="67"/>
      <c r="G137" s="68"/>
      <c r="H137" s="135" t="s">
        <v>293</v>
      </c>
      <c r="I137" s="135"/>
      <c r="J137" s="135"/>
      <c r="K137" s="135"/>
      <c r="L137" s="448" t="s">
        <v>775</v>
      </c>
      <c r="M137" s="136"/>
      <c r="N137" s="137"/>
      <c r="O137" s="202" t="s">
        <v>776</v>
      </c>
      <c r="P137" s="138">
        <v>1600000</v>
      </c>
      <c r="Q137" s="97" t="s">
        <v>1065</v>
      </c>
      <c r="R137" s="261"/>
    </row>
    <row r="138" spans="1:18" s="267" customFormat="1" ht="19.5" customHeight="1">
      <c r="A138" s="76"/>
      <c r="B138" s="67" t="s">
        <v>1066</v>
      </c>
      <c r="C138" s="67"/>
      <c r="D138" s="67"/>
      <c r="E138" s="67"/>
      <c r="F138" s="67"/>
      <c r="G138" s="68"/>
      <c r="H138" s="77"/>
      <c r="I138" s="77"/>
      <c r="J138" s="77"/>
      <c r="K138" s="77"/>
      <c r="L138" s="68"/>
      <c r="M138" s="97"/>
      <c r="N138" s="67"/>
      <c r="O138" s="97"/>
      <c r="P138" s="140"/>
      <c r="Q138" s="483"/>
      <c r="R138" s="257"/>
    </row>
    <row r="139" spans="1:18" s="267" customFormat="1" ht="19.5" customHeight="1">
      <c r="A139" s="76"/>
      <c r="B139" s="67" t="s">
        <v>1067</v>
      </c>
      <c r="C139" s="67"/>
      <c r="D139" s="67"/>
      <c r="E139" s="67"/>
      <c r="F139" s="67"/>
      <c r="G139" s="68"/>
      <c r="H139" s="77"/>
      <c r="I139" s="77"/>
      <c r="J139" s="77"/>
      <c r="K139" s="77"/>
      <c r="L139" s="68"/>
      <c r="M139" s="97"/>
      <c r="N139" s="67"/>
      <c r="O139" s="97"/>
      <c r="P139" s="140"/>
      <c r="Q139" s="483"/>
      <c r="R139" s="257"/>
    </row>
    <row r="140" spans="1:18" s="267" customFormat="1" ht="19.5" customHeight="1">
      <c r="A140" s="76"/>
      <c r="B140" s="67" t="s">
        <v>1068</v>
      </c>
      <c r="C140" s="67"/>
      <c r="D140" s="67"/>
      <c r="E140" s="67"/>
      <c r="F140" s="67"/>
      <c r="G140" s="68"/>
      <c r="H140" s="77"/>
      <c r="I140" s="77"/>
      <c r="J140" s="77"/>
      <c r="K140" s="77"/>
      <c r="L140" s="68"/>
      <c r="M140" s="97"/>
      <c r="N140" s="67"/>
      <c r="O140" s="97"/>
      <c r="P140" s="140"/>
      <c r="Q140" s="483"/>
      <c r="R140" s="257"/>
    </row>
    <row r="141" spans="1:18" s="267" customFormat="1" ht="19.5" customHeight="1">
      <c r="A141" s="76"/>
      <c r="B141" s="67" t="s">
        <v>1069</v>
      </c>
      <c r="C141" s="67"/>
      <c r="D141" s="67"/>
      <c r="E141" s="67"/>
      <c r="F141" s="67"/>
      <c r="G141" s="68"/>
      <c r="H141" s="77"/>
      <c r="I141" s="77"/>
      <c r="J141" s="77"/>
      <c r="K141" s="77"/>
      <c r="L141" s="68"/>
      <c r="M141" s="97"/>
      <c r="N141" s="67"/>
      <c r="O141" s="97"/>
      <c r="P141" s="140"/>
      <c r="Q141" s="483"/>
      <c r="R141" s="257"/>
    </row>
    <row r="142" spans="1:18" s="158" customFormat="1" ht="19.5" customHeight="1">
      <c r="A142" s="141"/>
      <c r="B142" s="142"/>
      <c r="C142" s="142"/>
      <c r="D142" s="142"/>
      <c r="E142" s="142"/>
      <c r="F142" s="142"/>
      <c r="G142" s="143"/>
      <c r="H142" s="77"/>
      <c r="I142" s="77"/>
      <c r="J142" s="77"/>
      <c r="K142" s="77"/>
      <c r="L142" s="448"/>
      <c r="M142" s="142"/>
      <c r="N142" s="137"/>
      <c r="O142" s="202"/>
      <c r="P142" s="150"/>
      <c r="Q142" s="141"/>
      <c r="R142" s="138"/>
    </row>
    <row r="143" spans="1:19" s="1057" customFormat="1" ht="20.25" customHeight="1">
      <c r="A143" s="1048" t="s">
        <v>1138</v>
      </c>
      <c r="B143" s="1049"/>
      <c r="C143" s="1049"/>
      <c r="D143" s="1049"/>
      <c r="E143" s="1049"/>
      <c r="F143" s="1059"/>
      <c r="G143" s="1058"/>
      <c r="H143" s="1050"/>
      <c r="I143" s="1050"/>
      <c r="J143" s="1050"/>
      <c r="K143" s="1050"/>
      <c r="L143" s="1038"/>
      <c r="M143" s="1052"/>
      <c r="N143" s="1053"/>
      <c r="O143" s="1054"/>
      <c r="P143" s="1055"/>
      <c r="Q143" s="1056"/>
      <c r="R143" s="1038"/>
      <c r="S143" s="1055"/>
    </row>
    <row r="144" spans="1:18" s="144" customFormat="1" ht="19.5" customHeight="1">
      <c r="A144" s="442" t="s">
        <v>504</v>
      </c>
      <c r="B144" s="166"/>
      <c r="C144" s="166"/>
      <c r="D144" s="166"/>
      <c r="E144" s="166"/>
      <c r="F144" s="166"/>
      <c r="G144" s="443"/>
      <c r="H144" s="444"/>
      <c r="I144" s="444"/>
      <c r="J144" s="444"/>
      <c r="K144" s="444"/>
      <c r="L144" s="1022"/>
      <c r="M144" s="445"/>
      <c r="N144" s="445"/>
      <c r="O144" s="445"/>
      <c r="P144" s="117">
        <f>SUM(P145,P275,P138,P262,P129,P111)</f>
        <v>1630100</v>
      </c>
      <c r="Q144" s="444"/>
      <c r="R144" s="117" t="e">
        <f>SUM(R145,R275,R138,R262)</f>
        <v>#REF!</v>
      </c>
    </row>
    <row r="145" spans="1:18" s="7" customFormat="1" ht="18.75" customHeight="1">
      <c r="A145" s="487" t="s">
        <v>844</v>
      </c>
      <c r="B145" s="142"/>
      <c r="C145" s="142"/>
      <c r="D145" s="142"/>
      <c r="E145" s="67"/>
      <c r="F145" s="67"/>
      <c r="G145" s="68"/>
      <c r="H145" s="135" t="s">
        <v>777</v>
      </c>
      <c r="I145" s="135"/>
      <c r="J145" s="135"/>
      <c r="K145" s="135"/>
      <c r="L145" s="320"/>
      <c r="M145" s="149"/>
      <c r="N145" s="149"/>
      <c r="O145" s="149"/>
      <c r="P145" s="138">
        <f>SUM(P146)</f>
        <v>1535100</v>
      </c>
      <c r="Q145" s="136"/>
      <c r="R145" s="138" t="e">
        <f>SUM(R146+R21+R28)</f>
        <v>#REF!</v>
      </c>
    </row>
    <row r="146" spans="1:18" s="7" customFormat="1" ht="18.75" customHeight="1">
      <c r="A146" s="487" t="s">
        <v>675</v>
      </c>
      <c r="B146" s="67"/>
      <c r="C146" s="67"/>
      <c r="D146" s="67"/>
      <c r="E146" s="67"/>
      <c r="F146" s="67"/>
      <c r="G146" s="68"/>
      <c r="H146" s="135" t="s">
        <v>777</v>
      </c>
      <c r="I146" s="135"/>
      <c r="J146" s="135"/>
      <c r="K146" s="135"/>
      <c r="L146" s="448" t="s">
        <v>775</v>
      </c>
      <c r="M146" s="136"/>
      <c r="N146" s="137"/>
      <c r="O146" s="202" t="s">
        <v>776</v>
      </c>
      <c r="P146" s="138">
        <f>SUM(P147:P156)</f>
        <v>1535100</v>
      </c>
      <c r="Q146" s="136"/>
      <c r="R146" s="138" t="e">
        <f>SUM(R147,#REF!,#REF!)</f>
        <v>#REF!</v>
      </c>
    </row>
    <row r="147" spans="1:18" s="7" customFormat="1" ht="19.5" customHeight="1">
      <c r="A147" s="76"/>
      <c r="B147" s="67" t="s">
        <v>850</v>
      </c>
      <c r="C147" s="67"/>
      <c r="D147" s="67"/>
      <c r="E147" s="67"/>
      <c r="F147" s="67"/>
      <c r="G147" s="68"/>
      <c r="H147" s="77"/>
      <c r="I147" s="77"/>
      <c r="J147" s="77"/>
      <c r="K147" s="77"/>
      <c r="L147" s="169"/>
      <c r="M147" s="488"/>
      <c r="N147" s="149"/>
      <c r="O147" s="149"/>
      <c r="P147" s="140">
        <v>67000</v>
      </c>
      <c r="Q147" s="97"/>
      <c r="R147" s="140"/>
    </row>
    <row r="148" spans="1:18" s="7" customFormat="1" ht="19.5" customHeight="1">
      <c r="A148" s="76"/>
      <c r="B148" s="67" t="s">
        <v>1096</v>
      </c>
      <c r="C148" s="67"/>
      <c r="D148" s="67"/>
      <c r="E148" s="67"/>
      <c r="F148" s="67"/>
      <c r="G148" s="68"/>
      <c r="H148" s="77"/>
      <c r="I148" s="77"/>
      <c r="J148" s="77"/>
      <c r="K148" s="77"/>
      <c r="L148" s="169"/>
      <c r="M148" s="169"/>
      <c r="N148" s="333"/>
      <c r="O148" s="149"/>
      <c r="P148" s="140"/>
      <c r="Q148" s="68"/>
      <c r="R148" s="140"/>
    </row>
    <row r="149" spans="1:18" s="7" customFormat="1" ht="18.75" customHeight="1">
      <c r="A149" s="332"/>
      <c r="B149" s="67" t="s">
        <v>1130</v>
      </c>
      <c r="C149" s="67"/>
      <c r="D149" s="67"/>
      <c r="E149" s="173"/>
      <c r="F149" s="68"/>
      <c r="G149" s="68"/>
      <c r="H149" s="77"/>
      <c r="I149" s="77"/>
      <c r="J149" s="77"/>
      <c r="K149" s="77"/>
      <c r="L149" s="169"/>
      <c r="M149" s="171"/>
      <c r="N149" s="333"/>
      <c r="O149" s="149"/>
      <c r="P149" s="329">
        <v>320000</v>
      </c>
      <c r="Q149" s="223"/>
      <c r="R149" s="329"/>
    </row>
    <row r="150" spans="1:18" s="227" customFormat="1" ht="20.25" customHeight="1">
      <c r="A150" s="76"/>
      <c r="B150" s="67" t="s">
        <v>851</v>
      </c>
      <c r="C150" s="224"/>
      <c r="D150" s="68"/>
      <c r="E150" s="67"/>
      <c r="F150" s="67"/>
      <c r="G150" s="68"/>
      <c r="H150" s="77"/>
      <c r="I150" s="77"/>
      <c r="J150" s="77"/>
      <c r="K150" s="77"/>
      <c r="L150" s="139"/>
      <c r="M150" s="151"/>
      <c r="N150" s="139"/>
      <c r="O150" s="152"/>
      <c r="P150" s="170">
        <v>75000</v>
      </c>
      <c r="Q150" s="303"/>
      <c r="R150" s="303"/>
    </row>
    <row r="151" spans="1:18" s="7" customFormat="1" ht="20.25" customHeight="1">
      <c r="A151" s="76"/>
      <c r="B151" s="67" t="s">
        <v>852</v>
      </c>
      <c r="C151" s="224"/>
      <c r="D151" s="67"/>
      <c r="E151" s="67"/>
      <c r="F151" s="67"/>
      <c r="G151" s="68"/>
      <c r="H151" s="77"/>
      <c r="I151" s="77"/>
      <c r="J151" s="77"/>
      <c r="K151" s="77"/>
      <c r="L151" s="139"/>
      <c r="M151" s="151"/>
      <c r="N151" s="139"/>
      <c r="O151" s="152"/>
      <c r="P151" s="170">
        <v>52000</v>
      </c>
      <c r="Q151" s="140"/>
      <c r="R151" s="140"/>
    </row>
    <row r="152" spans="1:18" s="7" customFormat="1" ht="18.75">
      <c r="A152" s="76"/>
      <c r="B152" s="67" t="s">
        <v>853</v>
      </c>
      <c r="C152" s="224"/>
      <c r="D152" s="67"/>
      <c r="E152" s="67"/>
      <c r="F152" s="67"/>
      <c r="G152" s="68"/>
      <c r="H152" s="77"/>
      <c r="I152" s="77"/>
      <c r="J152" s="77"/>
      <c r="K152" s="77"/>
      <c r="L152" s="316"/>
      <c r="M152" s="151"/>
      <c r="N152" s="152"/>
      <c r="O152" s="152"/>
      <c r="P152" s="170">
        <v>75000</v>
      </c>
      <c r="Q152" s="97"/>
      <c r="R152" s="140"/>
    </row>
    <row r="153" spans="1:18" s="334" customFormat="1" ht="20.25" customHeight="1">
      <c r="A153" s="76"/>
      <c r="B153" s="67" t="s">
        <v>854</v>
      </c>
      <c r="C153" s="224"/>
      <c r="D153" s="67"/>
      <c r="E153" s="206"/>
      <c r="F153" s="67"/>
      <c r="G153" s="68"/>
      <c r="H153" s="77"/>
      <c r="I153" s="77"/>
      <c r="J153" s="77"/>
      <c r="K153" s="77"/>
      <c r="L153" s="139"/>
      <c r="M153" s="154"/>
      <c r="N153" s="139"/>
      <c r="O153" s="152"/>
      <c r="P153" s="170">
        <v>75000</v>
      </c>
      <c r="Q153" s="97"/>
      <c r="R153" s="140"/>
    </row>
    <row r="154" spans="1:18" s="7" customFormat="1" ht="18.75">
      <c r="A154" s="76"/>
      <c r="B154" s="67" t="s">
        <v>855</v>
      </c>
      <c r="C154" s="224"/>
      <c r="D154" s="67"/>
      <c r="E154" s="67"/>
      <c r="F154" s="67"/>
      <c r="G154" s="68"/>
      <c r="H154" s="77"/>
      <c r="I154" s="77"/>
      <c r="J154" s="77"/>
      <c r="K154" s="77"/>
      <c r="L154" s="139"/>
      <c r="M154" s="151"/>
      <c r="N154" s="139"/>
      <c r="O154" s="152"/>
      <c r="P154" s="170">
        <v>329700</v>
      </c>
      <c r="Q154" s="97"/>
      <c r="R154" s="303"/>
    </row>
    <row r="155" spans="1:18" s="7" customFormat="1" ht="18.75">
      <c r="A155" s="76"/>
      <c r="B155" s="67" t="s">
        <v>1070</v>
      </c>
      <c r="C155" s="224"/>
      <c r="D155" s="67"/>
      <c r="E155" s="67"/>
      <c r="F155" s="67"/>
      <c r="G155" s="68"/>
      <c r="H155" s="77"/>
      <c r="I155" s="77"/>
      <c r="J155" s="77"/>
      <c r="K155" s="77"/>
      <c r="L155" s="316"/>
      <c r="M155" s="151"/>
      <c r="N155" s="152"/>
      <c r="O155" s="152"/>
      <c r="P155" s="170">
        <v>300000</v>
      </c>
      <c r="Q155" s="97"/>
      <c r="R155" s="140"/>
    </row>
    <row r="156" spans="1:18" s="7" customFormat="1" ht="18.75">
      <c r="A156" s="76"/>
      <c r="B156" s="67" t="s">
        <v>856</v>
      </c>
      <c r="C156" s="224"/>
      <c r="D156" s="67"/>
      <c r="E156" s="67"/>
      <c r="F156" s="67"/>
      <c r="G156" s="67"/>
      <c r="H156" s="77"/>
      <c r="I156" s="77"/>
      <c r="J156" s="77"/>
      <c r="K156" s="77"/>
      <c r="L156" s="139"/>
      <c r="M156" s="151"/>
      <c r="N156" s="139"/>
      <c r="O156" s="233"/>
      <c r="P156" s="140">
        <v>241400</v>
      </c>
      <c r="Q156" s="68"/>
      <c r="R156" s="140"/>
    </row>
    <row r="157" spans="1:18" s="7" customFormat="1" ht="18.75">
      <c r="A157" s="76"/>
      <c r="B157" s="67"/>
      <c r="C157" s="224"/>
      <c r="D157" s="67"/>
      <c r="E157" s="67"/>
      <c r="F157" s="67"/>
      <c r="G157" s="67"/>
      <c r="H157" s="77"/>
      <c r="I157" s="77"/>
      <c r="J157" s="77"/>
      <c r="K157" s="77"/>
      <c r="L157" s="139"/>
      <c r="M157" s="156"/>
      <c r="N157" s="139"/>
      <c r="O157" s="139"/>
      <c r="P157" s="1110"/>
      <c r="Q157" s="67"/>
      <c r="R157" s="1110"/>
    </row>
    <row r="158" spans="1:19" s="1057" customFormat="1" ht="17.25" customHeight="1">
      <c r="A158" s="1033" t="s">
        <v>1386</v>
      </c>
      <c r="B158" s="1034"/>
      <c r="C158" s="1034"/>
      <c r="D158" s="1034"/>
      <c r="E158" s="1034"/>
      <c r="F158" s="1035"/>
      <c r="G158" s="1036"/>
      <c r="H158" s="1036"/>
      <c r="I158" s="1036"/>
      <c r="J158" s="1036"/>
      <c r="K158" s="1036"/>
      <c r="L158" s="1038"/>
      <c r="M158" s="1052"/>
      <c r="N158" s="1090"/>
      <c r="O158" s="1091"/>
      <c r="P158" s="1092"/>
      <c r="Q158" s="1064"/>
      <c r="R158" s="1062"/>
      <c r="S158" s="1092"/>
    </row>
    <row r="159" spans="1:21" s="1057" customFormat="1" ht="20.25" customHeight="1">
      <c r="A159" s="1048" t="s">
        <v>1138</v>
      </c>
      <c r="B159" s="1049"/>
      <c r="C159" s="1049"/>
      <c r="D159" s="1049"/>
      <c r="E159" s="1049"/>
      <c r="F159" s="1059"/>
      <c r="G159" s="1058"/>
      <c r="H159" s="1050"/>
      <c r="I159" s="1050"/>
      <c r="J159" s="1050"/>
      <c r="K159" s="1050"/>
      <c r="L159" s="1073"/>
      <c r="M159" s="1052"/>
      <c r="N159" s="1051"/>
      <c r="O159" s="1091"/>
      <c r="P159" s="1092"/>
      <c r="Q159" s="1064"/>
      <c r="R159" s="1062"/>
      <c r="S159" s="1092"/>
      <c r="T159" s="1093"/>
      <c r="U159" s="1093"/>
    </row>
    <row r="160" spans="1:19" s="1077" customFormat="1" ht="17.25" customHeight="1">
      <c r="A160" s="1072" t="s">
        <v>504</v>
      </c>
      <c r="B160" s="1062"/>
      <c r="C160" s="1062"/>
      <c r="D160" s="1062"/>
      <c r="E160" s="1062"/>
      <c r="F160" s="1073"/>
      <c r="G160" s="1038"/>
      <c r="H160" s="145" t="s">
        <v>674</v>
      </c>
      <c r="I160" s="1038"/>
      <c r="J160" s="1038"/>
      <c r="K160" s="1094"/>
      <c r="L160" s="1075"/>
      <c r="M160" s="1075"/>
      <c r="N160" s="1075"/>
      <c r="O160" s="1054">
        <f>SUM(O181,O266,O137)</f>
        <v>0</v>
      </c>
      <c r="P160" s="1054">
        <f>SUM(P181,P266,P137,P272)</f>
        <v>1600000</v>
      </c>
      <c r="Q160" s="1076"/>
      <c r="R160" s="1038"/>
      <c r="S160" s="1063"/>
    </row>
    <row r="161" spans="1:20" s="1103" customFormat="1" ht="21" customHeight="1">
      <c r="A161" s="63" t="s">
        <v>1384</v>
      </c>
      <c r="B161" s="1095"/>
      <c r="C161" s="1096"/>
      <c r="D161" s="507"/>
      <c r="E161" s="507"/>
      <c r="F161" s="1097"/>
      <c r="G161" s="1095"/>
      <c r="H161" s="145" t="s">
        <v>674</v>
      </c>
      <c r="I161" s="145"/>
      <c r="J161" s="145"/>
      <c r="K161" s="145"/>
      <c r="L161" s="1098"/>
      <c r="M161" s="1099"/>
      <c r="N161" s="1098"/>
      <c r="O161" s="1100"/>
      <c r="P161" s="1101"/>
      <c r="Q161" s="1102">
        <f>SUM(Q171)</f>
        <v>0</v>
      </c>
      <c r="R161" s="801"/>
      <c r="S161" s="1123"/>
      <c r="T161" s="1121"/>
    </row>
    <row r="162" spans="1:20" s="1103" customFormat="1" ht="21" customHeight="1">
      <c r="A162" s="63" t="s">
        <v>1385</v>
      </c>
      <c r="B162" s="1095"/>
      <c r="C162" s="1096"/>
      <c r="D162" s="507"/>
      <c r="E162" s="507"/>
      <c r="F162" s="1097"/>
      <c r="G162" s="1095"/>
      <c r="H162" s="145" t="s">
        <v>674</v>
      </c>
      <c r="I162" s="145"/>
      <c r="J162" s="145"/>
      <c r="K162" s="145"/>
      <c r="L162" s="1098"/>
      <c r="M162" s="1099"/>
      <c r="N162" s="1098"/>
      <c r="O162" s="1100"/>
      <c r="P162" s="1101"/>
      <c r="Q162" s="1102"/>
      <c r="R162" s="1104"/>
      <c r="S162" s="1123"/>
      <c r="T162" s="1121"/>
    </row>
    <row r="163" spans="1:21" s="158" customFormat="1" ht="20.25" customHeight="1">
      <c r="A163" s="141"/>
      <c r="B163" s="67" t="s">
        <v>1387</v>
      </c>
      <c r="C163" s="67"/>
      <c r="D163" s="67"/>
      <c r="E163" s="67"/>
      <c r="F163" s="68"/>
      <c r="G163" s="1061"/>
      <c r="H163" s="135"/>
      <c r="I163" s="135"/>
      <c r="J163" s="135"/>
      <c r="K163" s="135"/>
      <c r="L163" s="142"/>
      <c r="M163" s="137"/>
      <c r="N163" s="1061"/>
      <c r="O163" s="1105"/>
      <c r="P163" s="1106"/>
      <c r="Q163" s="1107"/>
      <c r="R163" s="142"/>
      <c r="S163" s="1108"/>
      <c r="T163" s="1109"/>
      <c r="U163" s="1109"/>
    </row>
    <row r="164" spans="1:21" s="158" customFormat="1" ht="20.25" customHeight="1">
      <c r="A164" s="141"/>
      <c r="B164" s="67"/>
      <c r="C164" s="67"/>
      <c r="D164" s="67"/>
      <c r="E164" s="67"/>
      <c r="F164" s="1124"/>
      <c r="G164" s="1061"/>
      <c r="H164" s="135"/>
      <c r="I164" s="135"/>
      <c r="J164" s="135"/>
      <c r="K164" s="135"/>
      <c r="L164" s="142"/>
      <c r="M164" s="137"/>
      <c r="N164" s="1061"/>
      <c r="O164" s="1105"/>
      <c r="P164" s="1106"/>
      <c r="Q164" s="1107"/>
      <c r="R164" s="142"/>
      <c r="S164" s="1108"/>
      <c r="T164" s="1109"/>
      <c r="U164" s="1109"/>
    </row>
    <row r="165" spans="1:19" s="1057" customFormat="1" ht="17.25" customHeight="1">
      <c r="A165" s="1033" t="s">
        <v>1391</v>
      </c>
      <c r="B165" s="1034"/>
      <c r="C165" s="1034"/>
      <c r="D165" s="1034"/>
      <c r="E165" s="1034"/>
      <c r="F165" s="1035"/>
      <c r="G165" s="1036"/>
      <c r="H165" s="1036"/>
      <c r="I165" s="1036"/>
      <c r="J165" s="1036"/>
      <c r="K165" s="1036"/>
      <c r="L165" s="1038"/>
      <c r="M165" s="1052"/>
      <c r="N165" s="1053"/>
      <c r="O165" s="1054"/>
      <c r="P165" s="1055"/>
      <c r="Q165" s="1056"/>
      <c r="R165" s="1038"/>
      <c r="S165" s="1055"/>
    </row>
    <row r="166" spans="1:21" s="1057" customFormat="1" ht="20.25" customHeight="1">
      <c r="A166" s="1048" t="s">
        <v>1138</v>
      </c>
      <c r="B166" s="1049"/>
      <c r="C166" s="1049"/>
      <c r="D166" s="1049"/>
      <c r="E166" s="1049"/>
      <c r="F166" s="1059"/>
      <c r="G166" s="1058"/>
      <c r="H166" s="1050"/>
      <c r="I166" s="1050"/>
      <c r="J166" s="1050"/>
      <c r="K166" s="1050"/>
      <c r="L166" s="1073"/>
      <c r="M166" s="1052"/>
      <c r="N166" s="1051"/>
      <c r="O166" s="1091"/>
      <c r="P166" s="1092"/>
      <c r="Q166" s="1064"/>
      <c r="R166" s="1062"/>
      <c r="S166" s="1092"/>
      <c r="T166" s="1093"/>
      <c r="U166" s="1093"/>
    </row>
    <row r="167" spans="1:19" s="1077" customFormat="1" ht="17.25" customHeight="1">
      <c r="A167" s="1072" t="s">
        <v>504</v>
      </c>
      <c r="B167" s="1062"/>
      <c r="C167" s="1062"/>
      <c r="D167" s="1062"/>
      <c r="E167" s="1062"/>
      <c r="F167" s="1073"/>
      <c r="G167" s="1038"/>
      <c r="H167" s="145" t="s">
        <v>676</v>
      </c>
      <c r="I167" s="1038"/>
      <c r="J167" s="1038"/>
      <c r="K167" s="1094"/>
      <c r="L167" s="1075"/>
      <c r="M167" s="1075"/>
      <c r="N167" s="1075"/>
      <c r="O167" s="1054">
        <f>SUM(O182,O267,O143)</f>
        <v>0</v>
      </c>
      <c r="P167" s="1054">
        <f>SUM(P182,P267,P143,P273)</f>
        <v>0</v>
      </c>
      <c r="Q167" s="1076"/>
      <c r="R167" s="1038"/>
      <c r="S167" s="1063"/>
    </row>
    <row r="168" spans="1:20" s="1103" customFormat="1" ht="21" customHeight="1">
      <c r="A168" s="63" t="s">
        <v>1384</v>
      </c>
      <c r="B168" s="1095"/>
      <c r="C168" s="1096"/>
      <c r="D168" s="507"/>
      <c r="E168" s="507"/>
      <c r="F168" s="1095"/>
      <c r="G168" s="1095"/>
      <c r="H168" s="145" t="s">
        <v>676</v>
      </c>
      <c r="I168" s="145"/>
      <c r="J168" s="145"/>
      <c r="K168" s="145"/>
      <c r="L168" s="1098"/>
      <c r="M168" s="1099"/>
      <c r="N168" s="1098"/>
      <c r="O168" s="1100"/>
      <c r="P168" s="1101"/>
      <c r="Q168" s="1102">
        <f>SUM(Q172)</f>
        <v>0</v>
      </c>
      <c r="R168" s="801"/>
      <c r="S168" s="1123"/>
      <c r="T168" s="1122"/>
    </row>
    <row r="169" spans="1:20" s="1103" customFormat="1" ht="21" customHeight="1">
      <c r="A169" s="63" t="s">
        <v>1392</v>
      </c>
      <c r="B169" s="1095"/>
      <c r="C169" s="1096"/>
      <c r="D169" s="507"/>
      <c r="E169" s="507"/>
      <c r="F169" s="1095"/>
      <c r="G169" s="1095"/>
      <c r="H169" s="145" t="s">
        <v>676</v>
      </c>
      <c r="I169" s="145"/>
      <c r="J169" s="145"/>
      <c r="K169" s="145"/>
      <c r="L169" s="1098"/>
      <c r="M169" s="1099"/>
      <c r="N169" s="1098"/>
      <c r="O169" s="1100"/>
      <c r="P169" s="1101"/>
      <c r="Q169" s="1102"/>
      <c r="R169" s="1104"/>
      <c r="S169" s="1123"/>
      <c r="T169" s="1122"/>
    </row>
    <row r="170" spans="1:19" s="158" customFormat="1" ht="17.25" customHeight="1">
      <c r="A170" s="1112"/>
      <c r="B170" s="1113" t="s">
        <v>1393</v>
      </c>
      <c r="C170" s="1113"/>
      <c r="D170" s="1113"/>
      <c r="E170" s="1113"/>
      <c r="F170" s="1113"/>
      <c r="G170" s="1113"/>
      <c r="H170" s="1114"/>
      <c r="I170" s="1114"/>
      <c r="J170" s="1114"/>
      <c r="K170" s="1114"/>
      <c r="L170" s="1115"/>
      <c r="M170" s="1116"/>
      <c r="N170" s="1117"/>
      <c r="O170" s="1118"/>
      <c r="P170" s="1119"/>
      <c r="Q170" s="1120"/>
      <c r="R170" s="1112"/>
      <c r="S170" s="1119"/>
    </row>
    <row r="171" spans="1:18" s="267" customFormat="1" ht="15" customHeight="1">
      <c r="A171" s="268"/>
      <c r="B171" s="67" t="s">
        <v>1394</v>
      </c>
      <c r="C171" s="269"/>
      <c r="D171" s="269"/>
      <c r="E171" s="263"/>
      <c r="F171" s="263"/>
      <c r="G171" s="306"/>
      <c r="H171" s="1027"/>
      <c r="I171" s="1027"/>
      <c r="J171" s="1027"/>
      <c r="K171" s="1027"/>
      <c r="L171" s="1026"/>
      <c r="M171" s="313"/>
      <c r="N171" s="313"/>
      <c r="O171" s="313"/>
      <c r="P171" s="288"/>
      <c r="Q171" s="266"/>
      <c r="R171" s="257"/>
    </row>
    <row r="172" spans="1:18" s="1080" customFormat="1" ht="19.5" customHeight="1" hidden="1">
      <c r="A172" s="268" t="s">
        <v>505</v>
      </c>
      <c r="B172" s="269"/>
      <c r="C172" s="269"/>
      <c r="D172" s="1078"/>
      <c r="E172" s="269"/>
      <c r="F172" s="269"/>
      <c r="G172" s="1079"/>
      <c r="H172" s="1027"/>
      <c r="I172" s="1027"/>
      <c r="J172" s="1027"/>
      <c r="K172" s="1027"/>
      <c r="L172" s="1079"/>
      <c r="M172" s="1027"/>
      <c r="N172" s="269"/>
      <c r="O172" s="1027"/>
      <c r="P172" s="261">
        <f>SUM(P173)</f>
        <v>377100</v>
      </c>
      <c r="Q172" s="1027"/>
      <c r="R172" s="261">
        <f>SUM(R173)</f>
        <v>645300</v>
      </c>
    </row>
    <row r="173" spans="1:18" s="1083" customFormat="1" ht="19.5" customHeight="1" hidden="1">
      <c r="A173" s="1242" t="s">
        <v>496</v>
      </c>
      <c r="B173" s="1243"/>
      <c r="C173" s="1243"/>
      <c r="D173" s="1243"/>
      <c r="E173" s="1243"/>
      <c r="F173" s="1243"/>
      <c r="G173" s="1244"/>
      <c r="H173" s="1027"/>
      <c r="I173" s="1027"/>
      <c r="J173" s="1027"/>
      <c r="K173" s="1027"/>
      <c r="L173" s="1081"/>
      <c r="M173" s="1082"/>
      <c r="N173" s="1082"/>
      <c r="O173" s="1082"/>
      <c r="P173" s="261">
        <f>SUM(P174,P178)</f>
        <v>377100</v>
      </c>
      <c r="Q173" s="1027"/>
      <c r="R173" s="261">
        <f>SUM(R174,R178)</f>
        <v>645300</v>
      </c>
    </row>
    <row r="174" spans="1:18" s="1080" customFormat="1" ht="19.5" customHeight="1" hidden="1">
      <c r="A174" s="268" t="s">
        <v>494</v>
      </c>
      <c r="B174" s="269"/>
      <c r="C174" s="269"/>
      <c r="D174" s="269"/>
      <c r="E174" s="269"/>
      <c r="F174" s="269"/>
      <c r="G174" s="1079"/>
      <c r="H174" s="1027"/>
      <c r="I174" s="1027"/>
      <c r="J174" s="1027"/>
      <c r="K174" s="1027"/>
      <c r="L174" s="1084" t="s">
        <v>775</v>
      </c>
      <c r="M174" s="1027"/>
      <c r="N174" s="1085"/>
      <c r="O174" s="1086" t="s">
        <v>776</v>
      </c>
      <c r="P174" s="1087">
        <f>SUM(P175:P176)</f>
        <v>45000</v>
      </c>
      <c r="Q174" s="1027"/>
      <c r="R174" s="261">
        <f>SUM(R175:R176)</f>
        <v>60000</v>
      </c>
    </row>
    <row r="175" spans="1:18" s="267" customFormat="1" ht="19.5" customHeight="1" hidden="1">
      <c r="A175" s="272"/>
      <c r="B175" s="263" t="s">
        <v>501</v>
      </c>
      <c r="C175" s="263"/>
      <c r="D175" s="263"/>
      <c r="E175" s="263"/>
      <c r="F175" s="263"/>
      <c r="G175" s="306"/>
      <c r="H175" s="255" t="s">
        <v>76</v>
      </c>
      <c r="I175" s="255"/>
      <c r="J175" s="255"/>
      <c r="K175" s="255"/>
      <c r="L175" s="306"/>
      <c r="M175" s="266"/>
      <c r="N175" s="263"/>
      <c r="O175" s="266"/>
      <c r="P175" s="257">
        <v>15000</v>
      </c>
      <c r="Q175" s="266"/>
      <c r="R175" s="257">
        <v>20000</v>
      </c>
    </row>
    <row r="176" spans="1:18" s="267" customFormat="1" ht="19.5" customHeight="1" hidden="1">
      <c r="A176" s="272"/>
      <c r="B176" s="263" t="s">
        <v>502</v>
      </c>
      <c r="C176" s="263"/>
      <c r="D176" s="263"/>
      <c r="E176" s="263"/>
      <c r="F176" s="263"/>
      <c r="G176" s="306"/>
      <c r="H176" s="255" t="s">
        <v>170</v>
      </c>
      <c r="I176" s="255"/>
      <c r="J176" s="255"/>
      <c r="K176" s="255"/>
      <c r="L176" s="306"/>
      <c r="M176" s="266"/>
      <c r="N176" s="263"/>
      <c r="O176" s="266"/>
      <c r="P176" s="257">
        <v>30000</v>
      </c>
      <c r="Q176" s="266"/>
      <c r="R176" s="257">
        <v>40000</v>
      </c>
    </row>
    <row r="177" spans="1:18" s="267" customFormat="1" ht="19.5" customHeight="1" hidden="1">
      <c r="A177" s="272"/>
      <c r="B177" s="263" t="s">
        <v>503</v>
      </c>
      <c r="C177" s="263"/>
      <c r="D177" s="263"/>
      <c r="E177" s="263"/>
      <c r="F177" s="263"/>
      <c r="G177" s="306"/>
      <c r="H177" s="255" t="s">
        <v>170</v>
      </c>
      <c r="I177" s="255"/>
      <c r="J177" s="255"/>
      <c r="K177" s="255"/>
      <c r="L177" s="306"/>
      <c r="M177" s="266"/>
      <c r="N177" s="263"/>
      <c r="O177" s="266"/>
      <c r="P177" s="288"/>
      <c r="Q177" s="266"/>
      <c r="R177" s="257"/>
    </row>
    <row r="178" spans="1:18" s="1080" customFormat="1" ht="19.5" customHeight="1" hidden="1">
      <c r="A178" s="268" t="s">
        <v>638</v>
      </c>
      <c r="B178" s="269"/>
      <c r="C178" s="269"/>
      <c r="D178" s="269"/>
      <c r="E178" s="269"/>
      <c r="F178" s="269"/>
      <c r="G178" s="1079"/>
      <c r="H178" s="1027"/>
      <c r="I178" s="1027"/>
      <c r="J178" s="1027"/>
      <c r="K178" s="1027"/>
      <c r="L178" s="1088"/>
      <c r="M178" s="1089"/>
      <c r="N178" s="1089"/>
      <c r="O178" s="1089"/>
      <c r="P178" s="1087">
        <f>SUM(P179:P180)</f>
        <v>332100</v>
      </c>
      <c r="Q178" s="1027"/>
      <c r="R178" s="261">
        <f>SUM(R179:R180)</f>
        <v>585300</v>
      </c>
    </row>
    <row r="179" spans="1:18" s="7" customFormat="1" ht="19.5" customHeight="1" hidden="1">
      <c r="A179" s="76"/>
      <c r="B179" s="67" t="s">
        <v>80</v>
      </c>
      <c r="C179" s="67"/>
      <c r="D179" s="67"/>
      <c r="E179" s="67"/>
      <c r="F179" s="67"/>
      <c r="G179" s="68"/>
      <c r="H179" s="77" t="s">
        <v>170</v>
      </c>
      <c r="I179" s="77"/>
      <c r="J179" s="77"/>
      <c r="K179" s="77"/>
      <c r="L179" s="68"/>
      <c r="M179" s="97"/>
      <c r="N179" s="67"/>
      <c r="O179" s="97"/>
      <c r="P179" s="485">
        <v>15900</v>
      </c>
      <c r="Q179" s="97"/>
      <c r="R179" s="486">
        <v>20100</v>
      </c>
    </row>
    <row r="180" spans="1:18" s="7" customFormat="1" ht="19.5" customHeight="1" hidden="1">
      <c r="A180" s="76"/>
      <c r="B180" s="67" t="s">
        <v>81</v>
      </c>
      <c r="C180" s="67"/>
      <c r="D180" s="67"/>
      <c r="E180" s="67"/>
      <c r="F180" s="67"/>
      <c r="G180" s="68"/>
      <c r="H180" s="77" t="s">
        <v>170</v>
      </c>
      <c r="I180" s="77"/>
      <c r="J180" s="77"/>
      <c r="K180" s="77"/>
      <c r="L180" s="68"/>
      <c r="M180" s="97"/>
      <c r="N180" s="67"/>
      <c r="O180" s="97"/>
      <c r="P180" s="485">
        <v>316200</v>
      </c>
      <c r="Q180" s="97"/>
      <c r="R180" s="486">
        <v>565200</v>
      </c>
    </row>
    <row r="181" spans="1:18" s="7" customFormat="1" ht="9.75" customHeight="1" hidden="1">
      <c r="A181" s="76"/>
      <c r="B181" s="67"/>
      <c r="C181" s="67"/>
      <c r="D181" s="67"/>
      <c r="E181" s="67"/>
      <c r="F181" s="67"/>
      <c r="G181" s="68"/>
      <c r="H181" s="77"/>
      <c r="I181" s="77"/>
      <c r="J181" s="77"/>
      <c r="K181" s="77"/>
      <c r="L181" s="68"/>
      <c r="M181" s="97"/>
      <c r="N181" s="67"/>
      <c r="O181" s="97"/>
      <c r="P181" s="140"/>
      <c r="Q181" s="97"/>
      <c r="R181" s="140"/>
    </row>
    <row r="182" spans="1:18" s="7" customFormat="1" ht="18.75" customHeight="1">
      <c r="A182" s="336"/>
      <c r="B182" s="234"/>
      <c r="C182" s="234"/>
      <c r="D182" s="234"/>
      <c r="E182" s="234"/>
      <c r="F182" s="234"/>
      <c r="G182" s="490"/>
      <c r="H182" s="337"/>
      <c r="I182" s="337"/>
      <c r="J182" s="337"/>
      <c r="K182" s="337"/>
      <c r="L182" s="338"/>
      <c r="M182" s="339"/>
      <c r="N182" s="339"/>
      <c r="O182" s="339"/>
      <c r="P182" s="340"/>
      <c r="Q182" s="337"/>
      <c r="R182" s="140"/>
    </row>
  </sheetData>
  <sheetProtection/>
  <mergeCells count="9">
    <mergeCell ref="L2:O2"/>
    <mergeCell ref="C82:G82"/>
    <mergeCell ref="C85:G85"/>
    <mergeCell ref="A173:G173"/>
    <mergeCell ref="H2:I2"/>
    <mergeCell ref="J2:J4"/>
    <mergeCell ref="K2:K4"/>
    <mergeCell ref="H3:H4"/>
    <mergeCell ref="I3:I4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0"/>
  <sheetViews>
    <sheetView zoomScalePageLayoutView="0" workbookViewId="0" topLeftCell="A244">
      <selection activeCell="C258" sqref="C258"/>
    </sheetView>
  </sheetViews>
  <sheetFormatPr defaultColWidth="9.140625" defaultRowHeight="21.75"/>
  <cols>
    <col min="1" max="1" width="2.421875" style="191" customWidth="1"/>
    <col min="2" max="2" width="2.57421875" style="191" customWidth="1"/>
    <col min="3" max="3" width="37.00390625" style="191" customWidth="1"/>
    <col min="4" max="4" width="9.421875" style="191" customWidth="1"/>
    <col min="5" max="5" width="10.28125" style="191" hidden="1" customWidth="1"/>
    <col min="6" max="6" width="9.57421875" style="191" hidden="1" customWidth="1"/>
    <col min="7" max="10" width="10.28125" style="191" hidden="1" customWidth="1"/>
    <col min="11" max="12" width="10.00390625" style="191" hidden="1" customWidth="1"/>
    <col min="13" max="13" width="7.421875" style="191" customWidth="1"/>
    <col min="14" max="14" width="7.57421875" style="191" customWidth="1"/>
    <col min="15" max="15" width="0" style="191" hidden="1" customWidth="1"/>
    <col min="16" max="16384" width="9.140625" style="191" customWidth="1"/>
  </cols>
  <sheetData>
    <row r="1" s="2" customFormat="1" ht="19.5" customHeight="1">
      <c r="A1" s="614" t="s">
        <v>1135</v>
      </c>
    </row>
    <row r="2" s="2" customFormat="1" ht="15.75" customHeight="1">
      <c r="O2" s="5"/>
    </row>
    <row r="3" spans="1:15" s="1" customFormat="1" ht="19.5" customHeight="1">
      <c r="A3" s="1" t="s">
        <v>310</v>
      </c>
      <c r="O3" s="3"/>
    </row>
    <row r="4" s="2" customFormat="1" ht="13.5" customHeight="1"/>
    <row r="5" s="2" customFormat="1" ht="23.25" customHeight="1">
      <c r="C5" s="1" t="s">
        <v>1136</v>
      </c>
    </row>
    <row r="6" spans="1:14" s="119" customFormat="1" ht="20.25" customHeight="1">
      <c r="A6" s="26"/>
      <c r="B6" s="27"/>
      <c r="C6" s="28"/>
      <c r="D6" s="29"/>
      <c r="E6" s="29" t="s">
        <v>446</v>
      </c>
      <c r="F6" s="29" t="s">
        <v>446</v>
      </c>
      <c r="G6" s="29" t="s">
        <v>446</v>
      </c>
      <c r="H6" s="29" t="s">
        <v>446</v>
      </c>
      <c r="I6" s="29" t="s">
        <v>446</v>
      </c>
      <c r="J6" s="29" t="s">
        <v>446</v>
      </c>
      <c r="K6" s="29" t="s">
        <v>446</v>
      </c>
      <c r="L6" s="29" t="s">
        <v>446</v>
      </c>
      <c r="M6" s="1234" t="s">
        <v>530</v>
      </c>
      <c r="N6" s="1234" t="s">
        <v>1137</v>
      </c>
    </row>
    <row r="7" spans="1:14" s="119" customFormat="1" ht="21.75" customHeight="1">
      <c r="A7" s="1233" t="s">
        <v>310</v>
      </c>
      <c r="B7" s="1233"/>
      <c r="C7" s="1233"/>
      <c r="D7" s="31" t="s">
        <v>220</v>
      </c>
      <c r="E7" s="31" t="s">
        <v>448</v>
      </c>
      <c r="F7" s="31" t="s">
        <v>364</v>
      </c>
      <c r="G7" s="31" t="s">
        <v>304</v>
      </c>
      <c r="H7" s="31" t="s">
        <v>267</v>
      </c>
      <c r="I7" s="31" t="s">
        <v>495</v>
      </c>
      <c r="J7" s="31" t="s">
        <v>135</v>
      </c>
      <c r="K7" s="31" t="s">
        <v>86</v>
      </c>
      <c r="L7" s="31" t="s">
        <v>549</v>
      </c>
      <c r="M7" s="1235"/>
      <c r="N7" s="1235"/>
    </row>
    <row r="8" spans="1:14" s="119" customFormat="1" ht="20.25" customHeight="1">
      <c r="A8" s="33"/>
      <c r="B8" s="34"/>
      <c r="C8" s="35"/>
      <c r="D8" s="36"/>
      <c r="E8" s="36" t="s">
        <v>529</v>
      </c>
      <c r="F8" s="36" t="s">
        <v>529</v>
      </c>
      <c r="G8" s="36" t="s">
        <v>529</v>
      </c>
      <c r="H8" s="36" t="s">
        <v>529</v>
      </c>
      <c r="I8" s="36" t="s">
        <v>529</v>
      </c>
      <c r="J8" s="36" t="s">
        <v>529</v>
      </c>
      <c r="K8" s="36" t="s">
        <v>529</v>
      </c>
      <c r="L8" s="36" t="s">
        <v>529</v>
      </c>
      <c r="M8" s="1236"/>
      <c r="N8" s="1236"/>
    </row>
    <row r="9" spans="1:14" s="8" customFormat="1" ht="18.75">
      <c r="A9" s="37" t="s">
        <v>274</v>
      </c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8" customFormat="1" ht="18.75">
      <c r="A10" s="43"/>
      <c r="B10" s="23" t="s">
        <v>379</v>
      </c>
      <c r="C10" s="22"/>
      <c r="D10" s="44" t="s">
        <v>219</v>
      </c>
      <c r="E10" s="45" t="s">
        <v>443</v>
      </c>
      <c r="F10" s="45" t="s">
        <v>222</v>
      </c>
      <c r="G10" s="46" t="s">
        <v>285</v>
      </c>
      <c r="H10" s="46" t="s">
        <v>271</v>
      </c>
      <c r="I10" s="46" t="s">
        <v>525</v>
      </c>
      <c r="J10" s="46" t="s">
        <v>416</v>
      </c>
      <c r="K10" s="46" t="s">
        <v>91</v>
      </c>
      <c r="L10" s="46" t="s">
        <v>557</v>
      </c>
      <c r="M10" s="45">
        <f>SUM(M11:M12)</f>
        <v>200</v>
      </c>
      <c r="N10" s="45"/>
    </row>
    <row r="11" spans="1:14" s="8" customFormat="1" ht="18.75">
      <c r="A11" s="43"/>
      <c r="B11" s="23"/>
      <c r="C11" s="22" t="s">
        <v>8</v>
      </c>
      <c r="D11" s="44" t="s">
        <v>219</v>
      </c>
      <c r="E11" s="45" t="s">
        <v>443</v>
      </c>
      <c r="F11" s="45" t="s">
        <v>61</v>
      </c>
      <c r="G11" s="46" t="s">
        <v>306</v>
      </c>
      <c r="H11" s="46" t="s">
        <v>269</v>
      </c>
      <c r="I11" s="46" t="s">
        <v>523</v>
      </c>
      <c r="J11" s="46" t="s">
        <v>415</v>
      </c>
      <c r="K11" s="46" t="s">
        <v>89</v>
      </c>
      <c r="L11" s="46" t="s">
        <v>555</v>
      </c>
      <c r="M11" s="46">
        <v>190</v>
      </c>
      <c r="N11" s="46"/>
    </row>
    <row r="12" spans="1:14" s="8" customFormat="1" ht="18.75">
      <c r="A12" s="43"/>
      <c r="B12" s="23"/>
      <c r="C12" s="47" t="s">
        <v>9</v>
      </c>
      <c r="D12" s="44" t="s">
        <v>219</v>
      </c>
      <c r="E12" s="45" t="s">
        <v>442</v>
      </c>
      <c r="F12" s="45" t="s">
        <v>62</v>
      </c>
      <c r="G12" s="46" t="s">
        <v>284</v>
      </c>
      <c r="H12" s="46" t="s">
        <v>270</v>
      </c>
      <c r="I12" s="46" t="s">
        <v>524</v>
      </c>
      <c r="J12" s="46" t="s">
        <v>414</v>
      </c>
      <c r="K12" s="46" t="s">
        <v>90</v>
      </c>
      <c r="L12" s="46" t="s">
        <v>556</v>
      </c>
      <c r="M12" s="46">
        <v>10</v>
      </c>
      <c r="N12" s="46"/>
    </row>
    <row r="13" spans="1:14" s="8" customFormat="1" ht="18.75">
      <c r="A13" s="43"/>
      <c r="B13" s="23" t="s">
        <v>28</v>
      </c>
      <c r="C13" s="22"/>
      <c r="D13" s="44" t="s">
        <v>219</v>
      </c>
      <c r="E13" s="46" t="s">
        <v>445</v>
      </c>
      <c r="F13" s="46" t="s">
        <v>224</v>
      </c>
      <c r="G13" s="46" t="s">
        <v>476</v>
      </c>
      <c r="H13" s="46" t="s">
        <v>318</v>
      </c>
      <c r="I13" s="46" t="s">
        <v>522</v>
      </c>
      <c r="J13" s="46" t="s">
        <v>419</v>
      </c>
      <c r="K13" s="46" t="s">
        <v>93</v>
      </c>
      <c r="L13" s="46" t="s">
        <v>560</v>
      </c>
      <c r="M13" s="46">
        <f>SUM(M14:M15)</f>
        <v>315</v>
      </c>
      <c r="N13" s="46"/>
    </row>
    <row r="14" spans="1:14" s="8" customFormat="1" ht="18.75">
      <c r="A14" s="43"/>
      <c r="B14" s="23"/>
      <c r="C14" s="22" t="s">
        <v>8</v>
      </c>
      <c r="D14" s="44" t="s">
        <v>219</v>
      </c>
      <c r="E14" s="46" t="s">
        <v>367</v>
      </c>
      <c r="F14" s="46" t="s">
        <v>367</v>
      </c>
      <c r="G14" s="46" t="s">
        <v>289</v>
      </c>
      <c r="H14" s="46" t="s">
        <v>316</v>
      </c>
      <c r="I14" s="46" t="s">
        <v>519</v>
      </c>
      <c r="J14" s="46" t="s">
        <v>417</v>
      </c>
      <c r="K14" s="46" t="s">
        <v>92</v>
      </c>
      <c r="L14" s="46" t="s">
        <v>561</v>
      </c>
      <c r="M14" s="46">
        <v>290</v>
      </c>
      <c r="N14" s="46"/>
    </row>
    <row r="15" spans="1:14" s="8" customFormat="1" ht="18.75">
      <c r="A15" s="43"/>
      <c r="B15" s="23"/>
      <c r="C15" s="48" t="s">
        <v>9</v>
      </c>
      <c r="D15" s="44" t="s">
        <v>219</v>
      </c>
      <c r="E15" s="46" t="s">
        <v>368</v>
      </c>
      <c r="F15" s="46" t="s">
        <v>223</v>
      </c>
      <c r="G15" s="46" t="s">
        <v>475</v>
      </c>
      <c r="H15" s="46" t="s">
        <v>317</v>
      </c>
      <c r="I15" s="46" t="s">
        <v>521</v>
      </c>
      <c r="J15" s="46" t="s">
        <v>418</v>
      </c>
      <c r="K15" s="46" t="s">
        <v>94</v>
      </c>
      <c r="L15" s="46" t="s">
        <v>562</v>
      </c>
      <c r="M15" s="46">
        <v>25</v>
      </c>
      <c r="N15" s="46"/>
    </row>
    <row r="16" spans="1:15" s="8" customFormat="1" ht="18.75">
      <c r="A16" s="43"/>
      <c r="B16" s="23" t="s">
        <v>403</v>
      </c>
      <c r="C16" s="22"/>
      <c r="D16" s="44" t="s">
        <v>219</v>
      </c>
      <c r="E16" s="45" t="s">
        <v>481</v>
      </c>
      <c r="F16" s="46" t="s">
        <v>483</v>
      </c>
      <c r="G16" s="49" t="s">
        <v>288</v>
      </c>
      <c r="H16" s="50" t="s">
        <v>322</v>
      </c>
      <c r="I16" s="50" t="s">
        <v>12</v>
      </c>
      <c r="J16" s="50" t="s">
        <v>422</v>
      </c>
      <c r="K16" s="50" t="s">
        <v>97</v>
      </c>
      <c r="L16" s="50" t="s">
        <v>563</v>
      </c>
      <c r="M16" s="49">
        <f>SUM(M17:M18)</f>
        <v>1330</v>
      </c>
      <c r="N16" s="49"/>
      <c r="O16" s="8">
        <f>SUM(O17:O18)</f>
        <v>1896</v>
      </c>
    </row>
    <row r="17" spans="1:15" s="8" customFormat="1" ht="18.75">
      <c r="A17" s="43"/>
      <c r="B17" s="23"/>
      <c r="C17" s="22" t="s">
        <v>8</v>
      </c>
      <c r="D17" s="44" t="s">
        <v>219</v>
      </c>
      <c r="E17" s="45" t="s">
        <v>479</v>
      </c>
      <c r="F17" s="49" t="s">
        <v>478</v>
      </c>
      <c r="G17" s="49" t="s">
        <v>287</v>
      </c>
      <c r="H17" s="46" t="s">
        <v>320</v>
      </c>
      <c r="I17" s="49" t="s">
        <v>527</v>
      </c>
      <c r="J17" s="50" t="s">
        <v>420</v>
      </c>
      <c r="K17" s="50" t="s">
        <v>95</v>
      </c>
      <c r="L17" s="50" t="s">
        <v>564</v>
      </c>
      <c r="M17" s="49">
        <v>1280</v>
      </c>
      <c r="N17" s="49"/>
      <c r="O17" s="8">
        <v>1861</v>
      </c>
    </row>
    <row r="18" spans="1:15" s="8" customFormat="1" ht="18.75">
      <c r="A18" s="43"/>
      <c r="B18" s="23"/>
      <c r="C18" s="48" t="s">
        <v>9</v>
      </c>
      <c r="D18" s="44" t="s">
        <v>219</v>
      </c>
      <c r="E18" s="45" t="s">
        <v>480</v>
      </c>
      <c r="F18" s="46" t="s">
        <v>482</v>
      </c>
      <c r="G18" s="46" t="s">
        <v>286</v>
      </c>
      <c r="H18" s="46" t="s">
        <v>321</v>
      </c>
      <c r="I18" s="46" t="s">
        <v>11</v>
      </c>
      <c r="J18" s="46" t="s">
        <v>421</v>
      </c>
      <c r="K18" s="46" t="s">
        <v>96</v>
      </c>
      <c r="L18" s="46" t="s">
        <v>565</v>
      </c>
      <c r="M18" s="46">
        <v>50</v>
      </c>
      <c r="N18" s="46"/>
      <c r="O18" s="8">
        <f>SUM(21+14)</f>
        <v>35</v>
      </c>
    </row>
    <row r="19" spans="1:14" s="8" customFormat="1" ht="18.75">
      <c r="A19" s="70"/>
      <c r="B19" s="52" t="s">
        <v>449</v>
      </c>
      <c r="C19" s="208"/>
      <c r="D19" s="73" t="s">
        <v>453</v>
      </c>
      <c r="E19" s="209"/>
      <c r="F19" s="74"/>
      <c r="G19" s="74"/>
      <c r="H19" s="74" t="s">
        <v>363</v>
      </c>
      <c r="I19" s="74" t="s">
        <v>363</v>
      </c>
      <c r="J19" s="74" t="s">
        <v>155</v>
      </c>
      <c r="K19" s="74" t="s">
        <v>157</v>
      </c>
      <c r="L19" s="74" t="s">
        <v>588</v>
      </c>
      <c r="M19" s="405">
        <v>5</v>
      </c>
      <c r="N19" s="405"/>
    </row>
    <row r="20" spans="1:14" s="8" customFormat="1" ht="18.75">
      <c r="A20" s="43"/>
      <c r="B20" s="23" t="s">
        <v>451</v>
      </c>
      <c r="C20" s="48"/>
      <c r="D20" s="44" t="s">
        <v>453</v>
      </c>
      <c r="E20" s="45"/>
      <c r="F20" s="46"/>
      <c r="G20" s="46"/>
      <c r="H20" s="46" t="s">
        <v>363</v>
      </c>
      <c r="I20" s="46" t="s">
        <v>363</v>
      </c>
      <c r="J20" s="46" t="s">
        <v>156</v>
      </c>
      <c r="K20" s="46" t="s">
        <v>201</v>
      </c>
      <c r="L20" s="46" t="s">
        <v>571</v>
      </c>
      <c r="M20" s="426">
        <v>10</v>
      </c>
      <c r="N20" s="426"/>
    </row>
    <row r="21" spans="1:14" s="8" customFormat="1" ht="18.75">
      <c r="A21" s="43"/>
      <c r="B21" s="23" t="s">
        <v>452</v>
      </c>
      <c r="C21" s="48"/>
      <c r="D21" s="44" t="s">
        <v>453</v>
      </c>
      <c r="E21" s="45"/>
      <c r="F21" s="46"/>
      <c r="G21" s="46"/>
      <c r="H21" s="46" t="s">
        <v>363</v>
      </c>
      <c r="I21" s="46" t="s">
        <v>363</v>
      </c>
      <c r="J21" s="46" t="s">
        <v>157</v>
      </c>
      <c r="K21" s="46" t="s">
        <v>157</v>
      </c>
      <c r="L21" s="46" t="s">
        <v>572</v>
      </c>
      <c r="M21" s="426">
        <v>5</v>
      </c>
      <c r="N21" s="426"/>
    </row>
    <row r="22" spans="1:14" s="42" customFormat="1" ht="18.75" hidden="1">
      <c r="A22" s="43"/>
      <c r="B22" s="23" t="s">
        <v>290</v>
      </c>
      <c r="C22" s="22"/>
      <c r="D22" s="44" t="s">
        <v>219</v>
      </c>
      <c r="E22" s="45" t="s">
        <v>50</v>
      </c>
      <c r="F22" s="46" t="s">
        <v>227</v>
      </c>
      <c r="G22" s="46" t="s">
        <v>70</v>
      </c>
      <c r="H22" s="46" t="s">
        <v>323</v>
      </c>
      <c r="I22" s="46">
        <v>20</v>
      </c>
      <c r="J22" s="46"/>
      <c r="K22" s="46"/>
      <c r="L22" s="46"/>
      <c r="M22" s="325">
        <v>20</v>
      </c>
      <c r="N22" s="325">
        <v>20</v>
      </c>
    </row>
    <row r="23" spans="1:14" s="42" customFormat="1" ht="18.75" hidden="1">
      <c r="A23" s="43"/>
      <c r="B23" s="23" t="s">
        <v>74</v>
      </c>
      <c r="C23" s="22"/>
      <c r="D23" s="44"/>
      <c r="E23" s="46"/>
      <c r="F23" s="45" t="s">
        <v>126</v>
      </c>
      <c r="G23" s="46"/>
      <c r="H23" s="46"/>
      <c r="I23" s="46"/>
      <c r="J23" s="46"/>
      <c r="K23" s="46"/>
      <c r="L23" s="46"/>
      <c r="M23" s="325"/>
      <c r="N23" s="325"/>
    </row>
    <row r="24" spans="1:14" s="62" customFormat="1" ht="18.75" hidden="1">
      <c r="A24" s="43"/>
      <c r="B24" s="23" t="s">
        <v>456</v>
      </c>
      <c r="C24" s="22"/>
      <c r="D24" s="44"/>
      <c r="E24" s="46"/>
      <c r="F24" s="46" t="s">
        <v>127</v>
      </c>
      <c r="G24" s="46"/>
      <c r="H24" s="46"/>
      <c r="I24" s="46"/>
      <c r="J24" s="46"/>
      <c r="K24" s="46"/>
      <c r="L24" s="46"/>
      <c r="M24" s="325"/>
      <c r="N24" s="325"/>
    </row>
    <row r="25" spans="1:14" s="62" customFormat="1" ht="18.75" hidden="1">
      <c r="A25" s="86"/>
      <c r="B25" s="87" t="s">
        <v>75</v>
      </c>
      <c r="C25" s="88"/>
      <c r="D25" s="89"/>
      <c r="E25" s="90"/>
      <c r="F25" s="90"/>
      <c r="G25" s="90"/>
      <c r="H25" s="90"/>
      <c r="I25" s="90"/>
      <c r="J25" s="90"/>
      <c r="K25" s="90"/>
      <c r="L25" s="90"/>
      <c r="M25" s="612"/>
      <c r="N25" s="612"/>
    </row>
    <row r="26" spans="1:14" s="62" customFormat="1" ht="18.75">
      <c r="A26" s="70"/>
      <c r="B26" s="71" t="s">
        <v>667</v>
      </c>
      <c r="C26" s="72"/>
      <c r="D26" s="73" t="s">
        <v>219</v>
      </c>
      <c r="E26" s="74"/>
      <c r="F26" s="74"/>
      <c r="G26" s="74"/>
      <c r="H26" s="74"/>
      <c r="I26" s="74"/>
      <c r="J26" s="74"/>
      <c r="K26" s="74"/>
      <c r="L26" s="406">
        <v>1000</v>
      </c>
      <c r="M26" s="322"/>
      <c r="N26" s="322"/>
    </row>
    <row r="27" spans="1:14" s="62" customFormat="1" ht="18.75">
      <c r="A27" s="70"/>
      <c r="B27" s="71" t="s">
        <v>669</v>
      </c>
      <c r="C27" s="72"/>
      <c r="D27" s="73"/>
      <c r="E27" s="74"/>
      <c r="F27" s="74"/>
      <c r="G27" s="74"/>
      <c r="H27" s="74"/>
      <c r="I27" s="74"/>
      <c r="J27" s="74"/>
      <c r="K27" s="74"/>
      <c r="L27" s="74" t="s">
        <v>668</v>
      </c>
      <c r="M27" s="322"/>
      <c r="N27" s="322"/>
    </row>
    <row r="28" spans="1:14" s="62" customFormat="1" ht="18.75">
      <c r="A28" s="86"/>
      <c r="B28" s="87" t="s">
        <v>901</v>
      </c>
      <c r="C28" s="88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62" customFormat="1" ht="18.75" hidden="1">
      <c r="A29" s="43"/>
      <c r="B29" s="23" t="s">
        <v>10</v>
      </c>
      <c r="C29" s="22"/>
      <c r="D29" s="44" t="s">
        <v>369</v>
      </c>
      <c r="E29" s="45" t="s">
        <v>442</v>
      </c>
      <c r="F29" s="46" t="s">
        <v>228</v>
      </c>
      <c r="G29" s="46" t="s">
        <v>228</v>
      </c>
      <c r="H29" s="46" t="s">
        <v>228</v>
      </c>
      <c r="I29" s="46">
        <v>9</v>
      </c>
      <c r="J29" s="46"/>
      <c r="K29" s="46"/>
      <c r="L29" s="46"/>
      <c r="M29" s="46">
        <v>9</v>
      </c>
      <c r="N29" s="46">
        <v>9</v>
      </c>
    </row>
    <row r="30" spans="1:14" s="62" customFormat="1" ht="18.75" hidden="1">
      <c r="A30" s="43"/>
      <c r="B30" s="23" t="s">
        <v>331</v>
      </c>
      <c r="C30" s="22"/>
      <c r="D30" s="44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s="62" customFormat="1" ht="18.75" hidden="1">
      <c r="A31" s="43"/>
      <c r="B31" s="23" t="s">
        <v>405</v>
      </c>
      <c r="C31" s="22"/>
      <c r="D31" s="44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s="62" customFormat="1" ht="18.75" hidden="1">
      <c r="A32" s="43"/>
      <c r="B32" s="23" t="s">
        <v>332</v>
      </c>
      <c r="C32" s="22"/>
      <c r="D32" s="44" t="s">
        <v>365</v>
      </c>
      <c r="E32" s="46" t="s">
        <v>441</v>
      </c>
      <c r="F32" s="46" t="s">
        <v>128</v>
      </c>
      <c r="G32" s="46">
        <v>1</v>
      </c>
      <c r="H32" s="46">
        <v>1</v>
      </c>
      <c r="I32" s="46">
        <v>1</v>
      </c>
      <c r="J32" s="46"/>
      <c r="K32" s="46"/>
      <c r="L32" s="46"/>
      <c r="M32" s="46">
        <v>1</v>
      </c>
      <c r="N32" s="46">
        <v>1</v>
      </c>
    </row>
    <row r="33" spans="1:14" s="62" customFormat="1" ht="18.75" hidden="1">
      <c r="A33" s="43"/>
      <c r="B33" s="23" t="s">
        <v>380</v>
      </c>
      <c r="C33" s="22"/>
      <c r="D33" s="44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s="62" customFormat="1" ht="18.75" hidden="1">
      <c r="A34" s="43"/>
      <c r="B34" s="23" t="s">
        <v>333</v>
      </c>
      <c r="C34" s="22"/>
      <c r="D34" s="44" t="s">
        <v>374</v>
      </c>
      <c r="E34" s="64" t="s">
        <v>363</v>
      </c>
      <c r="F34" s="46" t="s">
        <v>16</v>
      </c>
      <c r="G34" s="46">
        <v>7</v>
      </c>
      <c r="H34" s="46">
        <v>7</v>
      </c>
      <c r="I34" s="46">
        <v>7</v>
      </c>
      <c r="J34" s="46"/>
      <c r="K34" s="46"/>
      <c r="L34" s="46"/>
      <c r="M34" s="46">
        <v>7</v>
      </c>
      <c r="N34" s="46">
        <v>7</v>
      </c>
    </row>
    <row r="35" spans="1:14" s="62" customFormat="1" ht="18.75" hidden="1">
      <c r="A35" s="43"/>
      <c r="B35" s="23"/>
      <c r="C35" s="22" t="s">
        <v>29</v>
      </c>
      <c r="D35" s="44"/>
      <c r="E35" s="46"/>
      <c r="F35" s="65" t="s">
        <v>17</v>
      </c>
      <c r="G35" s="46"/>
      <c r="H35" s="46"/>
      <c r="I35" s="46"/>
      <c r="J35" s="46"/>
      <c r="K35" s="46"/>
      <c r="L35" s="46"/>
      <c r="M35" s="46"/>
      <c r="N35" s="46"/>
    </row>
    <row r="36" spans="1:14" s="62" customFormat="1" ht="18.75" hidden="1">
      <c r="A36" s="43"/>
      <c r="B36" s="23" t="s">
        <v>334</v>
      </c>
      <c r="C36" s="22"/>
      <c r="D36" s="44" t="s">
        <v>531</v>
      </c>
      <c r="E36" s="45" t="s">
        <v>51</v>
      </c>
      <c r="F36" s="46" t="s">
        <v>324</v>
      </c>
      <c r="G36" s="46">
        <v>100</v>
      </c>
      <c r="H36" s="46">
        <v>100</v>
      </c>
      <c r="I36" s="46">
        <v>100</v>
      </c>
      <c r="J36" s="46"/>
      <c r="K36" s="46"/>
      <c r="L36" s="46"/>
      <c r="M36" s="46">
        <v>100</v>
      </c>
      <c r="N36" s="46">
        <v>100</v>
      </c>
    </row>
    <row r="37" spans="1:14" s="62" customFormat="1" ht="18.75" hidden="1">
      <c r="A37" s="43"/>
      <c r="B37" s="23"/>
      <c r="C37" s="22" t="s">
        <v>381</v>
      </c>
      <c r="D37" s="44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s="62" customFormat="1" ht="18.75">
      <c r="A38" s="63" t="s">
        <v>275</v>
      </c>
      <c r="B38" s="23"/>
      <c r="C38" s="22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s="62" customFormat="1" ht="18.75">
      <c r="A39" s="43"/>
      <c r="B39" s="23" t="s">
        <v>390</v>
      </c>
      <c r="C39" s="22"/>
      <c r="D39" s="44" t="s">
        <v>261</v>
      </c>
      <c r="E39" s="45" t="s">
        <v>20</v>
      </c>
      <c r="F39" s="66" t="s">
        <v>250</v>
      </c>
      <c r="G39" s="66" t="s">
        <v>250</v>
      </c>
      <c r="H39" s="66" t="s">
        <v>250</v>
      </c>
      <c r="I39" s="66" t="s">
        <v>250</v>
      </c>
      <c r="J39" s="66" t="s">
        <v>250</v>
      </c>
      <c r="K39" s="66" t="s">
        <v>250</v>
      </c>
      <c r="L39" s="66" t="s">
        <v>250</v>
      </c>
      <c r="M39" s="66" t="s">
        <v>247</v>
      </c>
      <c r="N39" s="66"/>
    </row>
    <row r="40" spans="1:14" s="62" customFormat="1" ht="18.75">
      <c r="A40" s="43"/>
      <c r="B40" s="23" t="s">
        <v>392</v>
      </c>
      <c r="C40" s="22"/>
      <c r="D40" s="44" t="s">
        <v>262</v>
      </c>
      <c r="E40" s="46"/>
      <c r="F40" s="45" t="s">
        <v>248</v>
      </c>
      <c r="G40" s="45" t="s">
        <v>249</v>
      </c>
      <c r="H40" s="45" t="s">
        <v>319</v>
      </c>
      <c r="I40" s="45" t="s">
        <v>391</v>
      </c>
      <c r="J40" s="45" t="s">
        <v>158</v>
      </c>
      <c r="K40" s="45" t="s">
        <v>196</v>
      </c>
      <c r="L40" s="45" t="s">
        <v>583</v>
      </c>
      <c r="M40" s="66"/>
      <c r="N40" s="66"/>
    </row>
    <row r="41" spans="1:14" s="62" customFormat="1" ht="18.75">
      <c r="A41" s="43"/>
      <c r="B41" s="23" t="s">
        <v>264</v>
      </c>
      <c r="C41" s="22"/>
      <c r="D41" s="44" t="s">
        <v>531</v>
      </c>
      <c r="E41" s="46"/>
      <c r="F41" s="46"/>
      <c r="G41" s="46"/>
      <c r="H41" s="46" t="s">
        <v>34</v>
      </c>
      <c r="I41" s="46" t="s">
        <v>33</v>
      </c>
      <c r="J41" s="82" t="s">
        <v>159</v>
      </c>
      <c r="K41" s="82" t="s">
        <v>197</v>
      </c>
      <c r="L41" s="82" t="s">
        <v>566</v>
      </c>
      <c r="M41" s="46" t="s">
        <v>660</v>
      </c>
      <c r="N41" s="46"/>
    </row>
    <row r="42" spans="1:14" s="62" customFormat="1" ht="18.75">
      <c r="A42" s="43"/>
      <c r="B42" s="23" t="s">
        <v>659</v>
      </c>
      <c r="C42" s="22"/>
      <c r="D42" s="44"/>
      <c r="E42" s="46"/>
      <c r="F42" s="46"/>
      <c r="G42" s="46"/>
      <c r="H42" s="46"/>
      <c r="I42" s="46"/>
      <c r="J42" s="66"/>
      <c r="K42" s="66"/>
      <c r="L42" s="66"/>
      <c r="M42" s="66"/>
      <c r="N42" s="66"/>
    </row>
    <row r="43" spans="1:14" s="62" customFormat="1" ht="20.25" customHeight="1">
      <c r="A43" s="43"/>
      <c r="B43" s="23" t="s">
        <v>550</v>
      </c>
      <c r="C43" s="22"/>
      <c r="D43" s="44" t="s">
        <v>531</v>
      </c>
      <c r="E43" s="46"/>
      <c r="F43" s="46"/>
      <c r="G43" s="46"/>
      <c r="H43" s="44" t="s">
        <v>35</v>
      </c>
      <c r="I43" s="44" t="s">
        <v>36</v>
      </c>
      <c r="J43" s="66" t="s">
        <v>143</v>
      </c>
      <c r="K43" s="66" t="s">
        <v>143</v>
      </c>
      <c r="L43" s="66" t="s">
        <v>143</v>
      </c>
      <c r="M43" s="66"/>
      <c r="N43" s="66"/>
    </row>
    <row r="44" spans="1:14" s="62" customFormat="1" ht="18.75">
      <c r="A44" s="43"/>
      <c r="B44" s="23"/>
      <c r="C44" s="22" t="s">
        <v>661</v>
      </c>
      <c r="D44" s="44"/>
      <c r="E44" s="46"/>
      <c r="F44" s="46"/>
      <c r="G44" s="46"/>
      <c r="H44" s="46"/>
      <c r="I44" s="46"/>
      <c r="J44" s="66"/>
      <c r="K44" s="66"/>
      <c r="L44" s="66"/>
      <c r="M44" s="66"/>
      <c r="N44" s="66"/>
    </row>
    <row r="45" spans="1:14" s="62" customFormat="1" ht="18.75">
      <c r="A45" s="43"/>
      <c r="B45" s="67" t="s">
        <v>454</v>
      </c>
      <c r="C45" s="22"/>
      <c r="D45" s="44" t="s">
        <v>373</v>
      </c>
      <c r="E45" s="46"/>
      <c r="F45" s="46"/>
      <c r="G45" s="46"/>
      <c r="H45" s="46" t="s">
        <v>344</v>
      </c>
      <c r="I45" s="46" t="s">
        <v>336</v>
      </c>
      <c r="J45" s="46" t="s">
        <v>344</v>
      </c>
      <c r="K45" s="46" t="s">
        <v>344</v>
      </c>
      <c r="L45" s="46" t="s">
        <v>344</v>
      </c>
      <c r="M45" s="75"/>
      <c r="N45" s="75"/>
    </row>
    <row r="46" spans="1:14" s="62" customFormat="1" ht="18.75">
      <c r="A46" s="43"/>
      <c r="B46" s="67" t="s">
        <v>202</v>
      </c>
      <c r="C46" s="22"/>
      <c r="D46" s="44"/>
      <c r="E46" s="46"/>
      <c r="F46" s="46"/>
      <c r="G46" s="46"/>
      <c r="H46" s="46"/>
      <c r="I46" s="46"/>
      <c r="J46" s="66"/>
      <c r="K46" s="66"/>
      <c r="L46" s="66"/>
      <c r="M46" s="285"/>
      <c r="N46" s="285"/>
    </row>
    <row r="47" spans="1:14" s="62" customFormat="1" ht="18.75">
      <c r="A47" s="43"/>
      <c r="B47" s="23" t="s">
        <v>551</v>
      </c>
      <c r="C47" s="22"/>
      <c r="D47" s="44" t="s">
        <v>531</v>
      </c>
      <c r="E47" s="45" t="s">
        <v>52</v>
      </c>
      <c r="F47" s="46" t="s">
        <v>397</v>
      </c>
      <c r="G47" s="46" t="s">
        <v>229</v>
      </c>
      <c r="H47" s="46" t="s">
        <v>342</v>
      </c>
      <c r="I47" s="46" t="s">
        <v>337</v>
      </c>
      <c r="J47" s="46" t="s">
        <v>257</v>
      </c>
      <c r="K47" s="46" t="s">
        <v>198</v>
      </c>
      <c r="L47" s="46" t="s">
        <v>584</v>
      </c>
      <c r="M47" s="46">
        <v>85</v>
      </c>
      <c r="N47" s="46"/>
    </row>
    <row r="48" spans="1:14" s="62" customFormat="1" ht="18.75">
      <c r="A48" s="43"/>
      <c r="B48" s="23" t="s">
        <v>834</v>
      </c>
      <c r="C48" s="22"/>
      <c r="D48" s="44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s="62" customFormat="1" ht="18.75" hidden="1">
      <c r="A49" s="43"/>
      <c r="B49" s="23" t="s">
        <v>119</v>
      </c>
      <c r="C49" s="22"/>
      <c r="D49" s="44" t="s">
        <v>531</v>
      </c>
      <c r="E49" s="45" t="s">
        <v>53</v>
      </c>
      <c r="F49" s="46" t="s">
        <v>398</v>
      </c>
      <c r="G49" s="46" t="s">
        <v>230</v>
      </c>
      <c r="H49" s="46" t="s">
        <v>329</v>
      </c>
      <c r="I49" s="46" t="s">
        <v>338</v>
      </c>
      <c r="J49" s="46" t="s">
        <v>259</v>
      </c>
      <c r="K49" s="46" t="s">
        <v>122</v>
      </c>
      <c r="L49" s="46" t="s">
        <v>585</v>
      </c>
      <c r="M49" s="46"/>
      <c r="N49" s="46"/>
    </row>
    <row r="50" spans="1:14" s="62" customFormat="1" ht="18.75" hidden="1">
      <c r="A50" s="70"/>
      <c r="B50" s="71" t="s">
        <v>664</v>
      </c>
      <c r="C50" s="72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s="62" customFormat="1" ht="18.75">
      <c r="A51" s="43"/>
      <c r="B51" s="23" t="s">
        <v>492</v>
      </c>
      <c r="C51" s="22"/>
      <c r="D51" s="44" t="s">
        <v>531</v>
      </c>
      <c r="E51" s="45" t="s">
        <v>54</v>
      </c>
      <c r="F51" s="46" t="s">
        <v>399</v>
      </c>
      <c r="G51" s="46" t="s">
        <v>163</v>
      </c>
      <c r="H51" s="46" t="s">
        <v>343</v>
      </c>
      <c r="I51" s="46" t="s">
        <v>339</v>
      </c>
      <c r="J51" s="46" t="s">
        <v>258</v>
      </c>
      <c r="K51" s="46" t="s">
        <v>121</v>
      </c>
      <c r="L51" s="46" t="s">
        <v>586</v>
      </c>
      <c r="M51" s="46">
        <v>85</v>
      </c>
      <c r="N51" s="46"/>
    </row>
    <row r="52" spans="1:14" s="62" customFormat="1" ht="18.75">
      <c r="A52" s="43"/>
      <c r="B52" s="23" t="s">
        <v>665</v>
      </c>
      <c r="C52" s="22"/>
      <c r="D52" s="44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s="62" customFormat="1" ht="18.75">
      <c r="A53" s="43"/>
      <c r="B53" s="23" t="s">
        <v>836</v>
      </c>
      <c r="C53" s="22"/>
      <c r="D53" s="44" t="s">
        <v>373</v>
      </c>
      <c r="E53" s="69" t="s">
        <v>55</v>
      </c>
      <c r="F53" s="75" t="s">
        <v>400</v>
      </c>
      <c r="G53" s="75" t="s">
        <v>400</v>
      </c>
      <c r="H53" s="75" t="s">
        <v>348</v>
      </c>
      <c r="I53" s="75" t="s">
        <v>340</v>
      </c>
      <c r="J53" s="75" t="s">
        <v>151</v>
      </c>
      <c r="K53" s="75" t="s">
        <v>199</v>
      </c>
      <c r="L53" s="75" t="s">
        <v>587</v>
      </c>
      <c r="M53" s="75"/>
      <c r="N53" s="75"/>
    </row>
    <row r="54" spans="1:14" s="62" customFormat="1" ht="18.75">
      <c r="A54" s="70"/>
      <c r="B54" s="23" t="s">
        <v>837</v>
      </c>
      <c r="C54" s="72"/>
      <c r="D54" s="44" t="s">
        <v>514</v>
      </c>
      <c r="E54" s="46"/>
      <c r="F54" s="45"/>
      <c r="G54" s="75"/>
      <c r="H54" s="75"/>
      <c r="I54" s="75"/>
      <c r="J54" s="75"/>
      <c r="K54" s="75"/>
      <c r="L54" s="75"/>
      <c r="M54" s="82">
        <v>90</v>
      </c>
      <c r="N54" s="82"/>
    </row>
    <row r="55" spans="1:14" s="8" customFormat="1" ht="21" customHeight="1">
      <c r="A55" s="43"/>
      <c r="B55" s="23" t="s">
        <v>493</v>
      </c>
      <c r="C55" s="22"/>
      <c r="D55" s="44" t="s">
        <v>373</v>
      </c>
      <c r="E55" s="45" t="s">
        <v>57</v>
      </c>
      <c r="F55" s="75" t="s">
        <v>65</v>
      </c>
      <c r="G55" s="75" t="s">
        <v>65</v>
      </c>
      <c r="H55" s="75" t="s">
        <v>315</v>
      </c>
      <c r="I55" s="75" t="s">
        <v>341</v>
      </c>
      <c r="J55" s="75" t="s">
        <v>148</v>
      </c>
      <c r="K55" s="75" t="s">
        <v>148</v>
      </c>
      <c r="L55" s="75" t="s">
        <v>613</v>
      </c>
      <c r="M55" s="75">
        <v>4</v>
      </c>
      <c r="N55" s="75"/>
    </row>
    <row r="56" spans="1:14" s="8" customFormat="1" ht="18.75">
      <c r="A56" s="43"/>
      <c r="B56" s="23" t="s">
        <v>382</v>
      </c>
      <c r="C56" s="22"/>
      <c r="D56" s="44"/>
      <c r="E56" s="4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8" customFormat="1" ht="18.75">
      <c r="A57" s="43"/>
      <c r="B57" s="22" t="s">
        <v>670</v>
      </c>
      <c r="C57" s="83"/>
      <c r="D57" s="44" t="s">
        <v>531</v>
      </c>
      <c r="E57" s="45"/>
      <c r="F57" s="75"/>
      <c r="G57" s="75"/>
      <c r="H57" s="75"/>
      <c r="I57" s="75"/>
      <c r="J57" s="75"/>
      <c r="K57" s="75"/>
      <c r="L57" s="82" t="s">
        <v>733</v>
      </c>
      <c r="M57" s="75"/>
      <c r="N57" s="75"/>
    </row>
    <row r="58" spans="1:14" s="8" customFormat="1" ht="18.75">
      <c r="A58" s="43"/>
      <c r="B58" s="22" t="s">
        <v>671</v>
      </c>
      <c r="C58" s="83"/>
      <c r="D58" s="44"/>
      <c r="E58" s="4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8" customFormat="1" ht="18.75">
      <c r="A59" s="43"/>
      <c r="B59" s="22" t="s">
        <v>535</v>
      </c>
      <c r="C59" s="83"/>
      <c r="D59" s="44" t="s">
        <v>531</v>
      </c>
      <c r="E59" s="64" t="s">
        <v>363</v>
      </c>
      <c r="F59" s="46">
        <v>75</v>
      </c>
      <c r="G59" s="46" t="s">
        <v>435</v>
      </c>
      <c r="H59" s="46" t="s">
        <v>254</v>
      </c>
      <c r="I59" s="46" t="s">
        <v>254</v>
      </c>
      <c r="J59" s="46" t="s">
        <v>145</v>
      </c>
      <c r="K59" s="46" t="s">
        <v>145</v>
      </c>
      <c r="L59" s="46" t="s">
        <v>145</v>
      </c>
      <c r="M59" s="46" t="s">
        <v>455</v>
      </c>
      <c r="N59" s="46"/>
    </row>
    <row r="60" spans="1:14" s="8" customFormat="1" ht="19.5">
      <c r="A60" s="43"/>
      <c r="B60" s="23"/>
      <c r="C60" s="24" t="s">
        <v>48</v>
      </c>
      <c r="D60" s="44"/>
      <c r="E60" s="46"/>
      <c r="F60" s="45"/>
      <c r="G60" s="46"/>
      <c r="H60" s="46"/>
      <c r="I60" s="46"/>
      <c r="J60" s="46"/>
      <c r="K60" s="46"/>
      <c r="L60" s="46"/>
      <c r="M60" s="46"/>
      <c r="N60" s="46"/>
    </row>
    <row r="61" spans="1:14" s="8" customFormat="1" ht="18.75">
      <c r="A61" s="63" t="s">
        <v>276</v>
      </c>
      <c r="B61" s="23"/>
      <c r="C61" s="22"/>
      <c r="D61" s="44"/>
      <c r="E61" s="44"/>
      <c r="F61" s="46"/>
      <c r="G61" s="46"/>
      <c r="H61" s="46"/>
      <c r="I61" s="46"/>
      <c r="J61" s="46"/>
      <c r="K61" s="46"/>
      <c r="L61" s="46"/>
      <c r="M61" s="46"/>
      <c r="N61" s="46"/>
    </row>
    <row r="62" spans="1:14" s="8" customFormat="1" ht="18.75">
      <c r="A62" s="43"/>
      <c r="B62" s="23" t="s">
        <v>440</v>
      </c>
      <c r="C62" s="22"/>
      <c r="D62" s="44" t="s">
        <v>531</v>
      </c>
      <c r="E62" s="78" t="s">
        <v>56</v>
      </c>
      <c r="F62" s="46" t="s">
        <v>67</v>
      </c>
      <c r="G62" s="46" t="s">
        <v>436</v>
      </c>
      <c r="H62" s="46" t="s">
        <v>314</v>
      </c>
      <c r="I62" s="46" t="s">
        <v>314</v>
      </c>
      <c r="J62" s="46" t="s">
        <v>144</v>
      </c>
      <c r="K62" s="46" t="s">
        <v>144</v>
      </c>
      <c r="L62" s="46" t="s">
        <v>144</v>
      </c>
      <c r="M62" s="46">
        <v>75</v>
      </c>
      <c r="N62" s="46"/>
    </row>
    <row r="63" spans="1:14" s="8" customFormat="1" ht="18.75">
      <c r="A63" s="43"/>
      <c r="B63" s="23" t="s">
        <v>666</v>
      </c>
      <c r="C63" s="22"/>
      <c r="D63" s="44"/>
      <c r="E63" s="44"/>
      <c r="F63" s="46"/>
      <c r="G63" s="46"/>
      <c r="H63" s="46"/>
      <c r="I63" s="46"/>
      <c r="J63" s="46"/>
      <c r="K63" s="46"/>
      <c r="L63" s="46"/>
      <c r="M63" s="46"/>
      <c r="N63" s="46"/>
    </row>
    <row r="64" spans="1:14" s="62" customFormat="1" ht="18.75">
      <c r="A64" s="43"/>
      <c r="B64" s="23" t="s">
        <v>361</v>
      </c>
      <c r="C64" s="22"/>
      <c r="D64" s="44" t="s">
        <v>531</v>
      </c>
      <c r="E64" s="46" t="s">
        <v>363</v>
      </c>
      <c r="F64" s="46" t="s">
        <v>363</v>
      </c>
      <c r="G64" s="46" t="s">
        <v>37</v>
      </c>
      <c r="H64" s="46" t="s">
        <v>37</v>
      </c>
      <c r="I64" s="46" t="s">
        <v>37</v>
      </c>
      <c r="J64" s="46" t="s">
        <v>37</v>
      </c>
      <c r="K64" s="46" t="s">
        <v>37</v>
      </c>
      <c r="L64" s="46" t="s">
        <v>37</v>
      </c>
      <c r="M64" s="46" t="s">
        <v>38</v>
      </c>
      <c r="N64" s="46"/>
    </row>
    <row r="65" spans="1:14" s="8" customFormat="1" ht="19.5" customHeight="1">
      <c r="A65" s="63" t="s">
        <v>277</v>
      </c>
      <c r="B65" s="23"/>
      <c r="C65" s="22"/>
      <c r="D65" s="44"/>
      <c r="E65" s="44"/>
      <c r="F65" s="46"/>
      <c r="G65" s="45"/>
      <c r="H65" s="46"/>
      <c r="I65" s="46"/>
      <c r="J65" s="46"/>
      <c r="K65" s="46"/>
      <c r="L65" s="46"/>
      <c r="M65" s="46"/>
      <c r="N65" s="46"/>
    </row>
    <row r="66" spans="1:14" s="8" customFormat="1" ht="19.5" customHeight="1">
      <c r="A66" s="43"/>
      <c r="B66" s="23" t="s">
        <v>49</v>
      </c>
      <c r="C66" s="210"/>
      <c r="D66" s="44" t="s">
        <v>531</v>
      </c>
      <c r="E66" s="45" t="s">
        <v>265</v>
      </c>
      <c r="F66" s="45" t="s">
        <v>27</v>
      </c>
      <c r="G66" s="46" t="s">
        <v>384</v>
      </c>
      <c r="H66" s="46" t="s">
        <v>385</v>
      </c>
      <c r="I66" s="46" t="s">
        <v>386</v>
      </c>
      <c r="J66" s="46" t="s">
        <v>161</v>
      </c>
      <c r="K66" s="46" t="s">
        <v>207</v>
      </c>
      <c r="L66" s="46" t="s">
        <v>647</v>
      </c>
      <c r="M66" s="46" t="s">
        <v>42</v>
      </c>
      <c r="N66" s="46"/>
    </row>
    <row r="67" spans="1:14" s="8" customFormat="1" ht="19.5" customHeight="1">
      <c r="A67" s="43"/>
      <c r="B67" s="23" t="s">
        <v>469</v>
      </c>
      <c r="C67" s="22"/>
      <c r="D67" s="44" t="s">
        <v>531</v>
      </c>
      <c r="E67" s="45" t="s">
        <v>266</v>
      </c>
      <c r="F67" s="45" t="s">
        <v>26</v>
      </c>
      <c r="G67" s="46" t="s">
        <v>59</v>
      </c>
      <c r="H67" s="46" t="s">
        <v>395</v>
      </c>
      <c r="I67" s="46" t="s">
        <v>350</v>
      </c>
      <c r="J67" s="46" t="s">
        <v>160</v>
      </c>
      <c r="K67" s="46" t="s">
        <v>214</v>
      </c>
      <c r="L67" s="46" t="s">
        <v>648</v>
      </c>
      <c r="M67" s="46">
        <v>5</v>
      </c>
      <c r="N67" s="46"/>
    </row>
    <row r="68" spans="1:14" s="8" customFormat="1" ht="19.5" customHeight="1">
      <c r="A68" s="43"/>
      <c r="B68" s="23" t="s">
        <v>439</v>
      </c>
      <c r="C68" s="22"/>
      <c r="D68" s="44"/>
      <c r="E68" s="78"/>
      <c r="F68" s="45"/>
      <c r="G68" s="46"/>
      <c r="H68" s="46"/>
      <c r="I68" s="46"/>
      <c r="J68" s="46"/>
      <c r="K68" s="46"/>
      <c r="L68" s="46"/>
      <c r="M68" s="46"/>
      <c r="N68" s="46"/>
    </row>
    <row r="69" spans="1:14" s="8" customFormat="1" ht="19.5" customHeight="1">
      <c r="A69" s="43"/>
      <c r="B69" s="23" t="s">
        <v>468</v>
      </c>
      <c r="C69" s="22"/>
      <c r="D69" s="44" t="s">
        <v>376</v>
      </c>
      <c r="E69" s="44" t="s">
        <v>273</v>
      </c>
      <c r="F69" s="44" t="s">
        <v>273</v>
      </c>
      <c r="G69" s="44" t="s">
        <v>273</v>
      </c>
      <c r="H69" s="44" t="s">
        <v>273</v>
      </c>
      <c r="I69" s="44" t="s">
        <v>162</v>
      </c>
      <c r="J69" s="192" t="s">
        <v>162</v>
      </c>
      <c r="K69" s="192" t="s">
        <v>162</v>
      </c>
      <c r="L69" s="192" t="s">
        <v>162</v>
      </c>
      <c r="M69" s="192" t="s">
        <v>273</v>
      </c>
      <c r="N69" s="192"/>
    </row>
    <row r="70" spans="1:14" s="8" customFormat="1" ht="19.5" customHeight="1">
      <c r="A70" s="70"/>
      <c r="B70" s="71"/>
      <c r="C70" s="72"/>
      <c r="D70" s="73"/>
      <c r="E70" s="73"/>
      <c r="F70" s="73"/>
      <c r="G70" s="73"/>
      <c r="H70" s="73"/>
      <c r="I70" s="73"/>
      <c r="J70" s="225" t="s">
        <v>256</v>
      </c>
      <c r="K70" s="225" t="s">
        <v>256</v>
      </c>
      <c r="L70" s="225" t="s">
        <v>644</v>
      </c>
      <c r="M70" s="225"/>
      <c r="N70" s="225"/>
    </row>
    <row r="71" spans="1:14" s="8" customFormat="1" ht="19.5" customHeight="1">
      <c r="A71" s="86"/>
      <c r="B71" s="87"/>
      <c r="C71" s="88"/>
      <c r="D71" s="89"/>
      <c r="E71" s="89"/>
      <c r="F71" s="89"/>
      <c r="G71" s="89"/>
      <c r="H71" s="89"/>
      <c r="I71" s="204" t="s">
        <v>371</v>
      </c>
      <c r="J71" s="207"/>
      <c r="K71" s="207"/>
      <c r="L71" s="207"/>
      <c r="M71" s="205"/>
      <c r="N71" s="205"/>
    </row>
    <row r="72" spans="1:14" s="8" customFormat="1" ht="19.5" customHeight="1" hidden="1">
      <c r="A72" s="181"/>
      <c r="B72" s="53"/>
      <c r="C72" s="197"/>
      <c r="D72" s="92"/>
      <c r="E72" s="198"/>
      <c r="F72" s="199" t="s">
        <v>387</v>
      </c>
      <c r="G72" s="93"/>
      <c r="H72" s="93"/>
      <c r="I72" s="93"/>
      <c r="J72" s="93"/>
      <c r="K72" s="93"/>
      <c r="L72" s="93"/>
      <c r="M72" s="93"/>
      <c r="N72" s="93"/>
    </row>
    <row r="73" spans="1:14" s="8" customFormat="1" ht="37.5" hidden="1">
      <c r="A73" s="43"/>
      <c r="B73" s="23" t="s">
        <v>401</v>
      </c>
      <c r="C73" s="22"/>
      <c r="D73" s="44" t="s">
        <v>460</v>
      </c>
      <c r="E73" s="46" t="s">
        <v>363</v>
      </c>
      <c r="F73" s="49" t="s">
        <v>243</v>
      </c>
      <c r="G73" s="49" t="s">
        <v>243</v>
      </c>
      <c r="H73" s="49" t="s">
        <v>244</v>
      </c>
      <c r="I73" s="49" t="s">
        <v>244</v>
      </c>
      <c r="J73" s="49"/>
      <c r="K73" s="49"/>
      <c r="L73" s="49"/>
      <c r="M73" s="49" t="s">
        <v>244</v>
      </c>
      <c r="N73" s="49" t="s">
        <v>244</v>
      </c>
    </row>
    <row r="74" spans="1:14" s="8" customFormat="1" ht="30" hidden="1">
      <c r="A74" s="43"/>
      <c r="B74" s="23" t="s">
        <v>43</v>
      </c>
      <c r="C74" s="22"/>
      <c r="D74" s="44"/>
      <c r="E74" s="44"/>
      <c r="F74" s="65" t="s">
        <v>245</v>
      </c>
      <c r="G74" s="189" t="s">
        <v>246</v>
      </c>
      <c r="H74" s="46"/>
      <c r="I74" s="46"/>
      <c r="J74" s="46"/>
      <c r="K74" s="46"/>
      <c r="L74" s="46"/>
      <c r="M74" s="46"/>
      <c r="N74" s="46"/>
    </row>
    <row r="75" spans="1:14" s="8" customFormat="1" ht="37.5" hidden="1">
      <c r="A75" s="181"/>
      <c r="B75" s="53" t="s">
        <v>461</v>
      </c>
      <c r="C75" s="91"/>
      <c r="D75" s="92" t="s">
        <v>460</v>
      </c>
      <c r="E75" s="93" t="s">
        <v>363</v>
      </c>
      <c r="F75" s="50" t="s">
        <v>238</v>
      </c>
      <c r="G75" s="49" t="s">
        <v>236</v>
      </c>
      <c r="H75" s="49" t="s">
        <v>237</v>
      </c>
      <c r="I75" s="49" t="s">
        <v>237</v>
      </c>
      <c r="J75" s="49"/>
      <c r="K75" s="49"/>
      <c r="L75" s="49"/>
      <c r="M75" s="49" t="s">
        <v>237</v>
      </c>
      <c r="N75" s="49" t="s">
        <v>237</v>
      </c>
    </row>
    <row r="76" spans="1:14" s="8" customFormat="1" ht="18.75" hidden="1">
      <c r="A76" s="43"/>
      <c r="B76" s="23" t="s">
        <v>44</v>
      </c>
      <c r="C76" s="22"/>
      <c r="D76" s="44"/>
      <c r="E76" s="44"/>
      <c r="F76" s="177" t="s">
        <v>241</v>
      </c>
      <c r="G76" s="189" t="s">
        <v>242</v>
      </c>
      <c r="H76" s="46"/>
      <c r="I76" s="46"/>
      <c r="J76" s="46"/>
      <c r="K76" s="46"/>
      <c r="L76" s="46"/>
      <c r="M76" s="46"/>
      <c r="N76" s="46"/>
    </row>
    <row r="77" spans="1:14" s="8" customFormat="1" ht="37.5" hidden="1">
      <c r="A77" s="43"/>
      <c r="B77" s="23" t="s">
        <v>462</v>
      </c>
      <c r="C77" s="22"/>
      <c r="D77" s="44" t="s">
        <v>460</v>
      </c>
      <c r="E77" s="46" t="s">
        <v>363</v>
      </c>
      <c r="F77" s="50" t="s">
        <v>235</v>
      </c>
      <c r="G77" s="49" t="s">
        <v>233</v>
      </c>
      <c r="H77" s="49" t="s">
        <v>234</v>
      </c>
      <c r="I77" s="49" t="s">
        <v>234</v>
      </c>
      <c r="J77" s="49"/>
      <c r="K77" s="49"/>
      <c r="L77" s="49"/>
      <c r="M77" s="49" t="s">
        <v>234</v>
      </c>
      <c r="N77" s="49" t="s">
        <v>234</v>
      </c>
    </row>
    <row r="78" spans="1:14" s="8" customFormat="1" ht="30" hidden="1">
      <c r="A78" s="43"/>
      <c r="B78" s="23" t="s">
        <v>45</v>
      </c>
      <c r="C78" s="22"/>
      <c r="D78" s="44"/>
      <c r="E78" s="44"/>
      <c r="F78" s="65" t="s">
        <v>239</v>
      </c>
      <c r="G78" s="65" t="s">
        <v>240</v>
      </c>
      <c r="H78" s="46"/>
      <c r="I78" s="46"/>
      <c r="J78" s="46"/>
      <c r="K78" s="46"/>
      <c r="L78" s="46"/>
      <c r="M78" s="46"/>
      <c r="N78" s="46"/>
    </row>
    <row r="79" spans="1:14" s="8" customFormat="1" ht="19.5" customHeight="1" hidden="1">
      <c r="A79" s="43"/>
      <c r="B79" s="23" t="s">
        <v>226</v>
      </c>
      <c r="C79" s="23"/>
      <c r="D79" s="44" t="s">
        <v>460</v>
      </c>
      <c r="E79" s="80" t="s">
        <v>363</v>
      </c>
      <c r="F79" s="84" t="s">
        <v>164</v>
      </c>
      <c r="G79" s="84" t="s">
        <v>164</v>
      </c>
      <c r="H79" s="84" t="s">
        <v>165</v>
      </c>
      <c r="I79" s="84" t="s">
        <v>165</v>
      </c>
      <c r="J79" s="84"/>
      <c r="K79" s="84"/>
      <c r="L79" s="84"/>
      <c r="M79" s="84" t="s">
        <v>165</v>
      </c>
      <c r="N79" s="84" t="s">
        <v>165</v>
      </c>
    </row>
    <row r="80" spans="1:14" s="8" customFormat="1" ht="19.5" customHeight="1" hidden="1">
      <c r="A80" s="43"/>
      <c r="B80" s="23" t="s">
        <v>46</v>
      </c>
      <c r="C80" s="22"/>
      <c r="D80" s="44"/>
      <c r="E80" s="44"/>
      <c r="F80" s="190" t="s">
        <v>166</v>
      </c>
      <c r="G80" s="189" t="s">
        <v>167</v>
      </c>
      <c r="H80" s="46"/>
      <c r="I80" s="46"/>
      <c r="J80" s="46"/>
      <c r="K80" s="46"/>
      <c r="L80" s="46"/>
      <c r="M80" s="46"/>
      <c r="N80" s="46"/>
    </row>
    <row r="81" spans="1:14" s="8" customFormat="1" ht="19.5" customHeight="1" hidden="1">
      <c r="A81" s="43"/>
      <c r="B81" s="23" t="s">
        <v>255</v>
      </c>
      <c r="C81" s="22"/>
      <c r="D81" s="44" t="s">
        <v>531</v>
      </c>
      <c r="E81" s="44" t="s">
        <v>363</v>
      </c>
      <c r="F81" s="75" t="s">
        <v>437</v>
      </c>
      <c r="G81" s="75" t="s">
        <v>438</v>
      </c>
      <c r="H81" s="75">
        <v>1</v>
      </c>
      <c r="I81" s="75">
        <v>1</v>
      </c>
      <c r="J81" s="75"/>
      <c r="K81" s="75"/>
      <c r="L81" s="75"/>
      <c r="M81" s="75">
        <v>1</v>
      </c>
      <c r="N81" s="75">
        <v>1</v>
      </c>
    </row>
    <row r="82" spans="1:14" s="8" customFormat="1" ht="19.5" customHeight="1" hidden="1">
      <c r="A82" s="43"/>
      <c r="B82" s="23" t="s">
        <v>444</v>
      </c>
      <c r="C82" s="22"/>
      <c r="D82" s="44"/>
      <c r="E82" s="44"/>
      <c r="F82" s="46"/>
      <c r="G82" s="46"/>
      <c r="H82" s="46"/>
      <c r="I82" s="46"/>
      <c r="J82" s="46"/>
      <c r="K82" s="46"/>
      <c r="L82" s="46"/>
      <c r="M82" s="46"/>
      <c r="N82" s="46"/>
    </row>
    <row r="83" spans="1:14" s="8" customFormat="1" ht="19.5" customHeight="1" hidden="1">
      <c r="A83" s="43"/>
      <c r="B83" s="23" t="s">
        <v>47</v>
      </c>
      <c r="C83" s="22"/>
      <c r="D83" s="44"/>
      <c r="E83" s="44"/>
      <c r="F83" s="46"/>
      <c r="G83" s="46"/>
      <c r="H83" s="46"/>
      <c r="I83" s="46"/>
      <c r="J83" s="46"/>
      <c r="K83" s="46"/>
      <c r="L83" s="46"/>
      <c r="M83" s="46"/>
      <c r="N83" s="46"/>
    </row>
    <row r="84" ht="10.5" customHeight="1"/>
    <row r="85" ht="21" customHeight="1"/>
    <row r="86" ht="22.5" customHeight="1">
      <c r="C86" s="1" t="s">
        <v>1380</v>
      </c>
    </row>
    <row r="87" ht="24" hidden="1">
      <c r="C87" s="2" t="s">
        <v>260</v>
      </c>
    </row>
    <row r="88" spans="1:3" ht="24" hidden="1">
      <c r="A88" s="2" t="s">
        <v>263</v>
      </c>
      <c r="C88" s="2"/>
    </row>
    <row r="89" spans="1:14" s="119" customFormat="1" ht="20.25" customHeight="1">
      <c r="A89" s="26"/>
      <c r="B89" s="27"/>
      <c r="C89" s="28"/>
      <c r="D89" s="29"/>
      <c r="E89" s="29" t="s">
        <v>446</v>
      </c>
      <c r="F89" s="29" t="s">
        <v>446</v>
      </c>
      <c r="G89" s="29" t="s">
        <v>446</v>
      </c>
      <c r="H89" s="29" t="s">
        <v>446</v>
      </c>
      <c r="I89" s="29" t="s">
        <v>446</v>
      </c>
      <c r="J89" s="29" t="s">
        <v>446</v>
      </c>
      <c r="K89" s="29" t="s">
        <v>446</v>
      </c>
      <c r="L89" s="29" t="s">
        <v>446</v>
      </c>
      <c r="M89" s="1234" t="s">
        <v>530</v>
      </c>
      <c r="N89" s="1234" t="s">
        <v>1137</v>
      </c>
    </row>
    <row r="90" spans="1:14" s="119" customFormat="1" ht="21.75" customHeight="1">
      <c r="A90" s="1233" t="s">
        <v>310</v>
      </c>
      <c r="B90" s="1233"/>
      <c r="C90" s="1233"/>
      <c r="D90" s="31" t="s">
        <v>220</v>
      </c>
      <c r="E90" s="31" t="s">
        <v>448</v>
      </c>
      <c r="F90" s="31" t="s">
        <v>364</v>
      </c>
      <c r="G90" s="31" t="s">
        <v>304</v>
      </c>
      <c r="H90" s="31" t="s">
        <v>267</v>
      </c>
      <c r="I90" s="31" t="s">
        <v>495</v>
      </c>
      <c r="J90" s="31" t="s">
        <v>135</v>
      </c>
      <c r="K90" s="31" t="s">
        <v>86</v>
      </c>
      <c r="L90" s="31" t="s">
        <v>549</v>
      </c>
      <c r="M90" s="1235"/>
      <c r="N90" s="1235"/>
    </row>
    <row r="91" spans="1:14" s="119" customFormat="1" ht="20.25" customHeight="1">
      <c r="A91" s="33"/>
      <c r="B91" s="34"/>
      <c r="C91" s="35"/>
      <c r="D91" s="36"/>
      <c r="E91" s="36" t="s">
        <v>529</v>
      </c>
      <c r="F91" s="36" t="s">
        <v>529</v>
      </c>
      <c r="G91" s="36" t="s">
        <v>529</v>
      </c>
      <c r="H91" s="36" t="s">
        <v>529</v>
      </c>
      <c r="I91" s="36" t="s">
        <v>529</v>
      </c>
      <c r="J91" s="36" t="s">
        <v>529</v>
      </c>
      <c r="K91" s="36" t="s">
        <v>529</v>
      </c>
      <c r="L91" s="36" t="s">
        <v>529</v>
      </c>
      <c r="M91" s="1236"/>
      <c r="N91" s="1236"/>
    </row>
    <row r="92" spans="1:14" s="258" customFormat="1" ht="18.75" hidden="1">
      <c r="A92" s="259" t="s">
        <v>175</v>
      </c>
      <c r="B92" s="253"/>
      <c r="C92" s="342"/>
      <c r="D92" s="271"/>
      <c r="E92" s="304"/>
      <c r="F92" s="325"/>
      <c r="G92" s="325"/>
      <c r="H92" s="325"/>
      <c r="I92" s="325"/>
      <c r="J92" s="325"/>
      <c r="K92" s="325"/>
      <c r="L92" s="325"/>
      <c r="M92" s="325"/>
      <c r="N92" s="325"/>
    </row>
    <row r="93" spans="1:14" s="323" customFormat="1" ht="18.75" hidden="1">
      <c r="A93" s="252"/>
      <c r="B93" s="263" t="s">
        <v>762</v>
      </c>
      <c r="C93" s="263"/>
      <c r="D93" s="271" t="s">
        <v>618</v>
      </c>
      <c r="E93" s="343"/>
      <c r="F93" s="343"/>
      <c r="G93" s="343"/>
      <c r="H93" s="343"/>
      <c r="I93" s="343"/>
      <c r="J93" s="325" t="s">
        <v>466</v>
      </c>
      <c r="K93" s="325" t="s">
        <v>466</v>
      </c>
      <c r="L93" s="344" t="s">
        <v>607</v>
      </c>
      <c r="M93" s="304">
        <v>50</v>
      </c>
      <c r="N93" s="304">
        <v>50</v>
      </c>
    </row>
    <row r="94" spans="1:14" s="258" customFormat="1" ht="18.75" hidden="1">
      <c r="A94" s="259"/>
      <c r="B94" s="253" t="s">
        <v>763</v>
      </c>
      <c r="C94" s="342"/>
      <c r="D94" s="271" t="s">
        <v>278</v>
      </c>
      <c r="E94" s="304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1:14" s="346" customFormat="1" ht="18.75" hidden="1">
      <c r="A95" s="345"/>
      <c r="B95" s="346" t="s">
        <v>599</v>
      </c>
      <c r="C95" s="347"/>
      <c r="D95" s="348" t="s">
        <v>531</v>
      </c>
      <c r="E95" s="349"/>
      <c r="F95" s="350"/>
      <c r="G95" s="350"/>
      <c r="H95" s="350"/>
      <c r="I95" s="350"/>
      <c r="J95" s="350"/>
      <c r="K95" s="350" t="s">
        <v>363</v>
      </c>
      <c r="L95" s="350" t="s">
        <v>363</v>
      </c>
      <c r="M95" s="350">
        <v>80</v>
      </c>
      <c r="N95" s="350">
        <v>80</v>
      </c>
    </row>
    <row r="96" spans="1:14" s="346" customFormat="1" ht="18.75" hidden="1">
      <c r="A96" s="345"/>
      <c r="B96" s="351" t="s">
        <v>614</v>
      </c>
      <c r="C96" s="347"/>
      <c r="D96" s="348"/>
      <c r="E96" s="349"/>
      <c r="F96" s="350"/>
      <c r="G96" s="350"/>
      <c r="H96" s="350"/>
      <c r="I96" s="350"/>
      <c r="J96" s="350"/>
      <c r="K96" s="350"/>
      <c r="L96" s="350"/>
      <c r="M96" s="350"/>
      <c r="N96" s="350"/>
    </row>
    <row r="97" spans="1:17" s="258" customFormat="1" ht="21.75" hidden="1">
      <c r="A97" s="252"/>
      <c r="B97" s="253" t="s">
        <v>589</v>
      </c>
      <c r="C97" s="254"/>
      <c r="D97" s="271" t="s">
        <v>453</v>
      </c>
      <c r="E97" s="325"/>
      <c r="F97" s="325"/>
      <c r="G97" s="325"/>
      <c r="H97" s="325"/>
      <c r="I97" s="325"/>
      <c r="J97" s="325" t="s">
        <v>466</v>
      </c>
      <c r="K97" s="325" t="s">
        <v>466</v>
      </c>
      <c r="L97" s="325" t="s">
        <v>606</v>
      </c>
      <c r="M97" s="304">
        <v>5</v>
      </c>
      <c r="N97" s="304">
        <v>5</v>
      </c>
      <c r="P97" s="275"/>
      <c r="Q97" s="275"/>
    </row>
    <row r="98" spans="1:17" s="258" customFormat="1" ht="21.75" hidden="1">
      <c r="A98" s="252"/>
      <c r="B98" s="253" t="s">
        <v>590</v>
      </c>
      <c r="C98" s="254"/>
      <c r="D98" s="271"/>
      <c r="E98" s="325"/>
      <c r="F98" s="325"/>
      <c r="G98" s="325"/>
      <c r="H98" s="325"/>
      <c r="I98" s="325"/>
      <c r="J98" s="325"/>
      <c r="K98" s="325"/>
      <c r="L98" s="304"/>
      <c r="M98" s="304"/>
      <c r="N98" s="304"/>
      <c r="P98" s="275"/>
      <c r="Q98" s="275"/>
    </row>
    <row r="99" spans="1:14" s="258" customFormat="1" ht="18.75" hidden="1">
      <c r="A99" s="252"/>
      <c r="B99" s="253" t="s">
        <v>591</v>
      </c>
      <c r="C99" s="254"/>
      <c r="D99" s="271" t="s">
        <v>137</v>
      </c>
      <c r="E99" s="304"/>
      <c r="F99" s="325"/>
      <c r="G99" s="325"/>
      <c r="H99" s="325"/>
      <c r="I99" s="325"/>
      <c r="J99" s="325" t="s">
        <v>466</v>
      </c>
      <c r="K99" s="325" t="s">
        <v>466</v>
      </c>
      <c r="L99" s="304" t="s">
        <v>606</v>
      </c>
      <c r="M99" s="304" t="s">
        <v>187</v>
      </c>
      <c r="N99" s="304" t="s">
        <v>187</v>
      </c>
    </row>
    <row r="100" spans="1:14" s="352" customFormat="1" ht="18.75" hidden="1">
      <c r="A100" s="272"/>
      <c r="B100" s="253" t="s">
        <v>602</v>
      </c>
      <c r="C100" s="342"/>
      <c r="D100" s="271" t="s">
        <v>620</v>
      </c>
      <c r="E100" s="344"/>
      <c r="F100" s="343"/>
      <c r="G100" s="343"/>
      <c r="H100" s="343"/>
      <c r="I100" s="343"/>
      <c r="J100" s="325"/>
      <c r="K100" s="325" t="s">
        <v>363</v>
      </c>
      <c r="L100" s="343" t="s">
        <v>363</v>
      </c>
      <c r="M100" s="343"/>
      <c r="N100" s="343"/>
    </row>
    <row r="101" spans="1:14" s="352" customFormat="1" ht="18.75" hidden="1">
      <c r="A101" s="272"/>
      <c r="B101" s="253" t="s">
        <v>619</v>
      </c>
      <c r="C101" s="306"/>
      <c r="D101" s="255"/>
      <c r="E101" s="343"/>
      <c r="F101" s="344"/>
      <c r="G101" s="343"/>
      <c r="H101" s="343"/>
      <c r="I101" s="343"/>
      <c r="J101" s="325"/>
      <c r="K101" s="325"/>
      <c r="L101" s="343"/>
      <c r="M101" s="343"/>
      <c r="N101" s="343"/>
    </row>
    <row r="102" spans="1:14" s="323" customFormat="1" ht="18.75" hidden="1">
      <c r="A102" s="272"/>
      <c r="B102" s="253" t="s">
        <v>601</v>
      </c>
      <c r="C102" s="306"/>
      <c r="D102" s="255" t="s">
        <v>190</v>
      </c>
      <c r="E102" s="343"/>
      <c r="F102" s="343"/>
      <c r="G102" s="343"/>
      <c r="H102" s="343"/>
      <c r="I102" s="343"/>
      <c r="J102" s="325"/>
      <c r="K102" s="325" t="s">
        <v>363</v>
      </c>
      <c r="L102" s="343" t="s">
        <v>363</v>
      </c>
      <c r="M102" s="343">
        <v>10</v>
      </c>
      <c r="N102" s="343">
        <v>10</v>
      </c>
    </row>
    <row r="103" spans="1:14" s="323" customFormat="1" ht="18.75" hidden="1">
      <c r="A103" s="272"/>
      <c r="B103" s="263" t="s">
        <v>617</v>
      </c>
      <c r="C103" s="306"/>
      <c r="D103" s="271"/>
      <c r="E103" s="344"/>
      <c r="F103" s="343"/>
      <c r="G103" s="343"/>
      <c r="H103" s="343"/>
      <c r="I103" s="343"/>
      <c r="J103" s="325"/>
      <c r="K103" s="325"/>
      <c r="L103" s="343"/>
      <c r="M103" s="343"/>
      <c r="N103" s="343"/>
    </row>
    <row r="104" spans="1:14" s="323" customFormat="1" ht="18.75" hidden="1">
      <c r="A104" s="272"/>
      <c r="B104" s="263" t="s">
        <v>621</v>
      </c>
      <c r="C104" s="306"/>
      <c r="D104" s="255"/>
      <c r="E104" s="343"/>
      <c r="F104" s="344"/>
      <c r="G104" s="343"/>
      <c r="H104" s="343"/>
      <c r="I104" s="343"/>
      <c r="J104" s="325"/>
      <c r="K104" s="325"/>
      <c r="L104" s="343"/>
      <c r="M104" s="343"/>
      <c r="N104" s="343"/>
    </row>
    <row r="105" spans="1:15" s="323" customFormat="1" ht="18.75" customHeight="1" hidden="1">
      <c r="A105" s="252"/>
      <c r="B105" s="253" t="s">
        <v>594</v>
      </c>
      <c r="C105" s="342"/>
      <c r="D105" s="271" t="s">
        <v>278</v>
      </c>
      <c r="E105" s="324"/>
      <c r="F105" s="325"/>
      <c r="G105" s="325"/>
      <c r="H105" s="325"/>
      <c r="I105" s="325"/>
      <c r="J105" s="325" t="s">
        <v>466</v>
      </c>
      <c r="K105" s="325" t="s">
        <v>466</v>
      </c>
      <c r="L105" s="304" t="s">
        <v>156</v>
      </c>
      <c r="M105" s="304" t="s">
        <v>595</v>
      </c>
      <c r="N105" s="304" t="s">
        <v>595</v>
      </c>
      <c r="O105" s="258"/>
    </row>
    <row r="106" spans="1:15" s="323" customFormat="1" ht="18.75" customHeight="1" hidden="1">
      <c r="A106" s="252"/>
      <c r="B106" s="253" t="s">
        <v>596</v>
      </c>
      <c r="C106" s="342"/>
      <c r="D106" s="271"/>
      <c r="E106" s="324"/>
      <c r="F106" s="325"/>
      <c r="G106" s="325"/>
      <c r="H106" s="325"/>
      <c r="I106" s="325"/>
      <c r="J106" s="325"/>
      <c r="K106" s="325"/>
      <c r="L106" s="304"/>
      <c r="M106" s="304"/>
      <c r="N106" s="304"/>
      <c r="O106" s="258"/>
    </row>
    <row r="107" spans="1:14" s="323" customFormat="1" ht="18.75" hidden="1">
      <c r="A107" s="259"/>
      <c r="B107" s="253" t="s">
        <v>592</v>
      </c>
      <c r="C107" s="342"/>
      <c r="D107" s="271" t="s">
        <v>531</v>
      </c>
      <c r="E107" s="325"/>
      <c r="F107" s="325"/>
      <c r="G107" s="325"/>
      <c r="H107" s="325"/>
      <c r="I107" s="325"/>
      <c r="J107" s="325" t="s">
        <v>466</v>
      </c>
      <c r="K107" s="325" t="s">
        <v>466</v>
      </c>
      <c r="L107" s="304" t="s">
        <v>608</v>
      </c>
      <c r="M107" s="304"/>
      <c r="N107" s="304"/>
    </row>
    <row r="108" spans="1:14" s="323" customFormat="1" ht="18.75" hidden="1">
      <c r="A108" s="259"/>
      <c r="B108" s="253" t="s">
        <v>593</v>
      </c>
      <c r="C108" s="342"/>
      <c r="D108" s="271" t="s">
        <v>373</v>
      </c>
      <c r="E108" s="325"/>
      <c r="F108" s="325"/>
      <c r="G108" s="325"/>
      <c r="H108" s="325"/>
      <c r="I108" s="325"/>
      <c r="J108" s="325"/>
      <c r="K108" s="325"/>
      <c r="L108" s="304"/>
      <c r="M108" s="325" t="s">
        <v>622</v>
      </c>
      <c r="N108" s="325" t="s">
        <v>622</v>
      </c>
    </row>
    <row r="109" spans="1:15" s="323" customFormat="1" ht="18.75" customHeight="1" hidden="1">
      <c r="A109" s="252"/>
      <c r="B109" s="258" t="s">
        <v>623</v>
      </c>
      <c r="C109" s="342"/>
      <c r="D109" s="271" t="s">
        <v>620</v>
      </c>
      <c r="E109" s="344"/>
      <c r="F109" s="343"/>
      <c r="G109" s="343"/>
      <c r="H109" s="343"/>
      <c r="I109" s="343"/>
      <c r="J109" s="325"/>
      <c r="K109" s="325" t="s">
        <v>363</v>
      </c>
      <c r="L109" s="343" t="s">
        <v>363</v>
      </c>
      <c r="M109" s="343"/>
      <c r="N109" s="343"/>
      <c r="O109" s="258"/>
    </row>
    <row r="110" spans="1:15" s="323" customFormat="1" ht="19.5" customHeight="1" hidden="1">
      <c r="A110" s="252"/>
      <c r="B110" s="253" t="s">
        <v>624</v>
      </c>
      <c r="C110" s="342"/>
      <c r="D110" s="271"/>
      <c r="E110" s="324"/>
      <c r="F110" s="325"/>
      <c r="G110" s="325"/>
      <c r="H110" s="325"/>
      <c r="I110" s="325"/>
      <c r="J110" s="325"/>
      <c r="K110" s="325"/>
      <c r="L110" s="304"/>
      <c r="M110" s="304"/>
      <c r="N110" s="304"/>
      <c r="O110" s="258"/>
    </row>
    <row r="111" spans="1:14" s="323" customFormat="1" ht="18.75" customHeight="1" hidden="1">
      <c r="A111" s="252"/>
      <c r="B111" s="263" t="s">
        <v>597</v>
      </c>
      <c r="C111" s="342"/>
      <c r="D111" s="271" t="s">
        <v>278</v>
      </c>
      <c r="E111" s="325"/>
      <c r="F111" s="325"/>
      <c r="G111" s="325"/>
      <c r="H111" s="353"/>
      <c r="I111" s="353"/>
      <c r="J111" s="325" t="s">
        <v>466</v>
      </c>
      <c r="K111" s="325" t="s">
        <v>466</v>
      </c>
      <c r="L111" s="354" t="s">
        <v>138</v>
      </c>
      <c r="M111" s="355">
        <v>5</v>
      </c>
      <c r="N111" s="355">
        <v>5</v>
      </c>
    </row>
    <row r="112" spans="1:16" s="323" customFormat="1" ht="21.75" customHeight="1" hidden="1">
      <c r="A112" s="252"/>
      <c r="B112" s="253" t="s">
        <v>600</v>
      </c>
      <c r="C112" s="254"/>
      <c r="D112" s="271" t="s">
        <v>369</v>
      </c>
      <c r="E112" s="324"/>
      <c r="F112" s="325"/>
      <c r="G112" s="325"/>
      <c r="H112" s="325"/>
      <c r="I112" s="325"/>
      <c r="J112" s="325"/>
      <c r="K112" s="325" t="s">
        <v>466</v>
      </c>
      <c r="L112" s="325" t="s">
        <v>170</v>
      </c>
      <c r="M112" s="304"/>
      <c r="N112" s="304"/>
      <c r="O112" s="258"/>
      <c r="P112" s="275"/>
    </row>
    <row r="113" spans="1:16" s="323" customFormat="1" ht="21.75" customHeight="1" hidden="1">
      <c r="A113" s="252"/>
      <c r="B113" s="253" t="s">
        <v>614</v>
      </c>
      <c r="C113" s="254"/>
      <c r="D113" s="271"/>
      <c r="E113" s="324"/>
      <c r="F113" s="325"/>
      <c r="G113" s="325"/>
      <c r="H113" s="325"/>
      <c r="I113" s="325"/>
      <c r="J113" s="325"/>
      <c r="K113" s="325"/>
      <c r="L113" s="304"/>
      <c r="M113" s="304"/>
      <c r="N113" s="304"/>
      <c r="O113" s="258"/>
      <c r="P113" s="275"/>
    </row>
    <row r="114" spans="1:16" s="323" customFormat="1" ht="21" customHeight="1" hidden="1">
      <c r="A114" s="252"/>
      <c r="B114" s="253" t="s">
        <v>604</v>
      </c>
      <c r="C114" s="254"/>
      <c r="D114" s="271" t="s">
        <v>603</v>
      </c>
      <c r="E114" s="324"/>
      <c r="F114" s="304"/>
      <c r="G114" s="325"/>
      <c r="H114" s="325"/>
      <c r="I114" s="325"/>
      <c r="J114" s="325"/>
      <c r="K114" s="325" t="s">
        <v>170</v>
      </c>
      <c r="L114" s="325" t="s">
        <v>170</v>
      </c>
      <c r="M114" s="304"/>
      <c r="N114" s="304"/>
      <c r="O114" s="258"/>
      <c r="P114" s="275"/>
    </row>
    <row r="115" spans="1:16" s="323" customFormat="1" ht="21" customHeight="1" hidden="1">
      <c r="A115" s="252"/>
      <c r="B115" s="253" t="s">
        <v>615</v>
      </c>
      <c r="C115" s="254"/>
      <c r="D115" s="271"/>
      <c r="E115" s="324"/>
      <c r="F115" s="304"/>
      <c r="G115" s="325"/>
      <c r="H115" s="325"/>
      <c r="I115" s="325"/>
      <c r="J115" s="325"/>
      <c r="K115" s="325"/>
      <c r="L115" s="325"/>
      <c r="M115" s="304"/>
      <c r="N115" s="304"/>
      <c r="O115" s="258"/>
      <c r="P115" s="275"/>
    </row>
    <row r="116" spans="1:16" s="365" customFormat="1" ht="21" customHeight="1" hidden="1">
      <c r="A116" s="356"/>
      <c r="B116" s="357" t="s">
        <v>634</v>
      </c>
      <c r="C116" s="358"/>
      <c r="D116" s="359" t="s">
        <v>531</v>
      </c>
      <c r="E116" s="360"/>
      <c r="F116" s="361"/>
      <c r="G116" s="362"/>
      <c r="H116" s="362"/>
      <c r="I116" s="362"/>
      <c r="J116" s="362"/>
      <c r="K116" s="362" t="s">
        <v>363</v>
      </c>
      <c r="L116" s="362" t="s">
        <v>363</v>
      </c>
      <c r="M116" s="361">
        <v>80</v>
      </c>
      <c r="N116" s="362" t="s">
        <v>363</v>
      </c>
      <c r="O116" s="363"/>
      <c r="P116" s="364"/>
    </row>
    <row r="117" spans="1:16" s="365" customFormat="1" ht="21" customHeight="1" hidden="1">
      <c r="A117" s="356"/>
      <c r="B117" s="330" t="s">
        <v>635</v>
      </c>
      <c r="C117" s="358"/>
      <c r="D117" s="359"/>
      <c r="E117" s="360"/>
      <c r="F117" s="361"/>
      <c r="G117" s="362"/>
      <c r="H117" s="362"/>
      <c r="I117" s="362"/>
      <c r="J117" s="362"/>
      <c r="K117" s="362"/>
      <c r="L117" s="362"/>
      <c r="M117" s="361"/>
      <c r="N117" s="361"/>
      <c r="O117" s="363"/>
      <c r="P117" s="364"/>
    </row>
    <row r="118" spans="1:16" s="323" customFormat="1" ht="21" customHeight="1" hidden="1">
      <c r="A118" s="252"/>
      <c r="B118" s="253" t="s">
        <v>677</v>
      </c>
      <c r="C118" s="254"/>
      <c r="D118" s="271" t="s">
        <v>514</v>
      </c>
      <c r="E118" s="324"/>
      <c r="F118" s="304"/>
      <c r="G118" s="325"/>
      <c r="H118" s="325"/>
      <c r="I118" s="325"/>
      <c r="J118" s="325"/>
      <c r="K118" s="325"/>
      <c r="L118" s="325" t="s">
        <v>363</v>
      </c>
      <c r="M118" s="304">
        <v>30</v>
      </c>
      <c r="N118" s="304">
        <v>30</v>
      </c>
      <c r="O118" s="258"/>
      <c r="P118" s="275"/>
    </row>
    <row r="119" spans="1:16" s="323" customFormat="1" ht="21" customHeight="1" hidden="1">
      <c r="A119" s="252"/>
      <c r="B119" s="253" t="s">
        <v>678</v>
      </c>
      <c r="C119" s="254"/>
      <c r="D119" s="271"/>
      <c r="E119" s="324"/>
      <c r="F119" s="304"/>
      <c r="G119" s="325"/>
      <c r="H119" s="325"/>
      <c r="I119" s="325"/>
      <c r="J119" s="325"/>
      <c r="K119" s="325"/>
      <c r="L119" s="325"/>
      <c r="M119" s="304"/>
      <c r="N119" s="304"/>
      <c r="O119" s="258"/>
      <c r="P119" s="275"/>
    </row>
    <row r="120" spans="1:14" s="323" customFormat="1" ht="20.25" customHeight="1" hidden="1">
      <c r="A120" s="252"/>
      <c r="B120" s="263" t="s">
        <v>598</v>
      </c>
      <c r="C120" s="306"/>
      <c r="D120" s="271" t="s">
        <v>190</v>
      </c>
      <c r="E120" s="325"/>
      <c r="F120" s="325"/>
      <c r="G120" s="325"/>
      <c r="H120" s="325"/>
      <c r="I120" s="366"/>
      <c r="J120" s="325" t="s">
        <v>466</v>
      </c>
      <c r="K120" s="325" t="s">
        <v>466</v>
      </c>
      <c r="L120" s="366" t="s">
        <v>606</v>
      </c>
      <c r="M120" s="304" t="s">
        <v>187</v>
      </c>
      <c r="N120" s="304" t="s">
        <v>187</v>
      </c>
    </row>
    <row r="121" spans="1:14" s="323" customFormat="1" ht="20.25" customHeight="1" hidden="1">
      <c r="A121" s="252"/>
      <c r="B121" s="263" t="s">
        <v>679</v>
      </c>
      <c r="C121" s="306"/>
      <c r="D121" s="271" t="s">
        <v>365</v>
      </c>
      <c r="E121" s="325"/>
      <c r="F121" s="325"/>
      <c r="G121" s="325"/>
      <c r="H121" s="325"/>
      <c r="I121" s="366"/>
      <c r="J121" s="325"/>
      <c r="K121" s="325"/>
      <c r="L121" s="367" t="s">
        <v>363</v>
      </c>
      <c r="M121" s="304">
        <v>5</v>
      </c>
      <c r="N121" s="304">
        <v>5</v>
      </c>
    </row>
    <row r="122" spans="1:14" s="323" customFormat="1" ht="20.25" customHeight="1" hidden="1">
      <c r="A122" s="252"/>
      <c r="B122" s="263" t="s">
        <v>680</v>
      </c>
      <c r="C122" s="306"/>
      <c r="D122" s="271" t="s">
        <v>531</v>
      </c>
      <c r="E122" s="325"/>
      <c r="F122" s="325"/>
      <c r="G122" s="325"/>
      <c r="H122" s="325"/>
      <c r="I122" s="366"/>
      <c r="J122" s="325"/>
      <c r="K122" s="325"/>
      <c r="L122" s="367" t="s">
        <v>363</v>
      </c>
      <c r="M122" s="325" t="s">
        <v>848</v>
      </c>
      <c r="N122" s="325" t="s">
        <v>848</v>
      </c>
    </row>
    <row r="123" spans="1:14" s="323" customFormat="1" ht="20.25" customHeight="1" hidden="1">
      <c r="A123" s="252"/>
      <c r="B123" s="263" t="s">
        <v>681</v>
      </c>
      <c r="C123" s="306"/>
      <c r="D123" s="271" t="s">
        <v>531</v>
      </c>
      <c r="E123" s="325"/>
      <c r="F123" s="325"/>
      <c r="G123" s="325"/>
      <c r="H123" s="325"/>
      <c r="I123" s="366"/>
      <c r="J123" s="325"/>
      <c r="K123" s="325"/>
      <c r="L123" s="367" t="s">
        <v>363</v>
      </c>
      <c r="M123" s="325" t="s">
        <v>848</v>
      </c>
      <c r="N123" s="325" t="s">
        <v>848</v>
      </c>
    </row>
    <row r="124" spans="1:14" s="323" customFormat="1" ht="20.25" customHeight="1" hidden="1">
      <c r="A124" s="252"/>
      <c r="B124" s="263" t="s">
        <v>682</v>
      </c>
      <c r="C124" s="306"/>
      <c r="D124" s="271" t="s">
        <v>531</v>
      </c>
      <c r="E124" s="325"/>
      <c r="F124" s="325"/>
      <c r="G124" s="325"/>
      <c r="H124" s="325"/>
      <c r="I124" s="366"/>
      <c r="J124" s="325"/>
      <c r="K124" s="325"/>
      <c r="L124" s="367" t="s">
        <v>363</v>
      </c>
      <c r="M124" s="304">
        <v>8</v>
      </c>
      <c r="N124" s="304">
        <v>8</v>
      </c>
    </row>
    <row r="125" spans="1:14" s="323" customFormat="1" ht="20.25" customHeight="1" hidden="1">
      <c r="A125" s="252"/>
      <c r="B125" s="263" t="s">
        <v>683</v>
      </c>
      <c r="C125" s="306"/>
      <c r="D125" s="271" t="s">
        <v>684</v>
      </c>
      <c r="E125" s="325"/>
      <c r="F125" s="325"/>
      <c r="G125" s="325"/>
      <c r="H125" s="325"/>
      <c r="I125" s="366"/>
      <c r="J125" s="325"/>
      <c r="K125" s="325"/>
      <c r="L125" s="367" t="s">
        <v>363</v>
      </c>
      <c r="M125" s="304">
        <v>10</v>
      </c>
      <c r="N125" s="304">
        <v>10</v>
      </c>
    </row>
    <row r="126" spans="1:14" s="323" customFormat="1" ht="21" customHeight="1" hidden="1">
      <c r="A126" s="252"/>
      <c r="B126" s="263" t="s">
        <v>677</v>
      </c>
      <c r="C126" s="306"/>
      <c r="D126" s="271" t="s">
        <v>531</v>
      </c>
      <c r="E126" s="324"/>
      <c r="F126" s="325"/>
      <c r="G126" s="325"/>
      <c r="H126" s="325"/>
      <c r="I126" s="366"/>
      <c r="J126" s="325"/>
      <c r="K126" s="325"/>
      <c r="L126" s="367" t="s">
        <v>363</v>
      </c>
      <c r="M126" s="304">
        <v>30</v>
      </c>
      <c r="N126" s="304">
        <v>30</v>
      </c>
    </row>
    <row r="127" spans="1:14" s="323" customFormat="1" ht="21" customHeight="1" hidden="1">
      <c r="A127" s="252"/>
      <c r="B127" s="263" t="s">
        <v>685</v>
      </c>
      <c r="C127" s="306"/>
      <c r="D127" s="271"/>
      <c r="E127" s="324"/>
      <c r="F127" s="325"/>
      <c r="G127" s="325"/>
      <c r="H127" s="325"/>
      <c r="I127" s="366"/>
      <c r="J127" s="325"/>
      <c r="K127" s="325"/>
      <c r="L127" s="366"/>
      <c r="M127" s="304"/>
      <c r="N127" s="304"/>
    </row>
    <row r="128" spans="1:14" s="372" customFormat="1" ht="20.25" customHeight="1" hidden="1">
      <c r="A128" s="368"/>
      <c r="B128" s="369"/>
      <c r="C128" s="370"/>
      <c r="D128" s="371"/>
      <c r="E128" s="371" t="s">
        <v>446</v>
      </c>
      <c r="F128" s="371" t="s">
        <v>446</v>
      </c>
      <c r="G128" s="371" t="s">
        <v>446</v>
      </c>
      <c r="H128" s="371" t="s">
        <v>446</v>
      </c>
      <c r="I128" s="371" t="s">
        <v>446</v>
      </c>
      <c r="J128" s="371" t="s">
        <v>446</v>
      </c>
      <c r="K128" s="371" t="s">
        <v>446</v>
      </c>
      <c r="L128" s="371" t="s">
        <v>446</v>
      </c>
      <c r="M128" s="1231" t="s">
        <v>447</v>
      </c>
      <c r="N128" s="1231"/>
    </row>
    <row r="129" spans="1:14" s="372" customFormat="1" ht="21.75" customHeight="1" hidden="1">
      <c r="A129" s="1232" t="s">
        <v>310</v>
      </c>
      <c r="B129" s="1232"/>
      <c r="C129" s="1232"/>
      <c r="D129" s="373" t="s">
        <v>220</v>
      </c>
      <c r="E129" s="373" t="s">
        <v>448</v>
      </c>
      <c r="F129" s="373" t="s">
        <v>364</v>
      </c>
      <c r="G129" s="373" t="s">
        <v>304</v>
      </c>
      <c r="H129" s="373" t="s">
        <v>267</v>
      </c>
      <c r="I129" s="373" t="s">
        <v>495</v>
      </c>
      <c r="J129" s="373" t="s">
        <v>135</v>
      </c>
      <c r="K129" s="373" t="s">
        <v>86</v>
      </c>
      <c r="L129" s="373" t="s">
        <v>549</v>
      </c>
      <c r="M129" s="374" t="s">
        <v>136</v>
      </c>
      <c r="N129" s="375" t="s">
        <v>553</v>
      </c>
    </row>
    <row r="130" spans="1:14" s="372" customFormat="1" ht="20.25" customHeight="1" hidden="1">
      <c r="A130" s="376"/>
      <c r="B130" s="377"/>
      <c r="C130" s="378"/>
      <c r="D130" s="379"/>
      <c r="E130" s="379" t="s">
        <v>529</v>
      </c>
      <c r="F130" s="379" t="s">
        <v>529</v>
      </c>
      <c r="G130" s="379" t="s">
        <v>529</v>
      </c>
      <c r="H130" s="379" t="s">
        <v>529</v>
      </c>
      <c r="I130" s="379" t="s">
        <v>529</v>
      </c>
      <c r="J130" s="379" t="s">
        <v>529</v>
      </c>
      <c r="K130" s="379" t="s">
        <v>529</v>
      </c>
      <c r="L130" s="379" t="s">
        <v>529</v>
      </c>
      <c r="M130" s="379" t="s">
        <v>530</v>
      </c>
      <c r="N130" s="379" t="s">
        <v>530</v>
      </c>
    </row>
    <row r="131" spans="1:16" s="365" customFormat="1" ht="21.75" customHeight="1" hidden="1">
      <c r="A131" s="356"/>
      <c r="B131" s="330" t="s">
        <v>742</v>
      </c>
      <c r="C131" s="358"/>
      <c r="D131" s="359" t="s">
        <v>531</v>
      </c>
      <c r="E131" s="360"/>
      <c r="F131" s="361"/>
      <c r="G131" s="362"/>
      <c r="H131" s="362"/>
      <c r="I131" s="362"/>
      <c r="J131" s="362"/>
      <c r="K131" s="362"/>
      <c r="L131" s="362" t="s">
        <v>363</v>
      </c>
      <c r="M131" s="361">
        <v>80</v>
      </c>
      <c r="N131" s="361">
        <v>80</v>
      </c>
      <c r="O131" s="363"/>
      <c r="P131" s="364"/>
    </row>
    <row r="132" spans="1:16" s="365" customFormat="1" ht="21.75" customHeight="1" hidden="1">
      <c r="A132" s="356"/>
      <c r="B132" s="330" t="s">
        <v>743</v>
      </c>
      <c r="C132" s="358"/>
      <c r="D132" s="359"/>
      <c r="E132" s="360"/>
      <c r="F132" s="361"/>
      <c r="G132" s="362"/>
      <c r="H132" s="362"/>
      <c r="I132" s="362"/>
      <c r="J132" s="362"/>
      <c r="K132" s="362"/>
      <c r="L132" s="362"/>
      <c r="M132" s="361"/>
      <c r="N132" s="361"/>
      <c r="O132" s="363"/>
      <c r="P132" s="364"/>
    </row>
    <row r="133" spans="1:14" s="365" customFormat="1" ht="21.75" customHeight="1" hidden="1">
      <c r="A133" s="380"/>
      <c r="B133" s="381" t="s">
        <v>744</v>
      </c>
      <c r="C133" s="382"/>
      <c r="D133" s="383" t="s">
        <v>531</v>
      </c>
      <c r="E133" s="384"/>
      <c r="F133" s="385"/>
      <c r="G133" s="385"/>
      <c r="H133" s="385"/>
      <c r="I133" s="386"/>
      <c r="J133" s="385"/>
      <c r="K133" s="385"/>
      <c r="L133" s="387" t="s">
        <v>363</v>
      </c>
      <c r="M133" s="388">
        <v>80</v>
      </c>
      <c r="N133" s="388">
        <v>80</v>
      </c>
    </row>
    <row r="134" spans="1:14" s="365" customFormat="1" ht="21.75" customHeight="1" hidden="1">
      <c r="A134" s="356"/>
      <c r="B134" s="307" t="s">
        <v>745</v>
      </c>
      <c r="C134" s="308"/>
      <c r="D134" s="359"/>
      <c r="E134" s="360"/>
      <c r="F134" s="362"/>
      <c r="G134" s="362"/>
      <c r="H134" s="362"/>
      <c r="I134" s="389"/>
      <c r="J134" s="362"/>
      <c r="K134" s="362"/>
      <c r="L134" s="389"/>
      <c r="M134" s="361"/>
      <c r="N134" s="361"/>
    </row>
    <row r="135" spans="1:14" s="391" customFormat="1" ht="21.75" customHeight="1" hidden="1">
      <c r="A135" s="356"/>
      <c r="B135" s="307" t="s">
        <v>746</v>
      </c>
      <c r="C135" s="308"/>
      <c r="D135" s="359" t="s">
        <v>748</v>
      </c>
      <c r="E135" s="360"/>
      <c r="F135" s="362"/>
      <c r="G135" s="362"/>
      <c r="H135" s="362"/>
      <c r="I135" s="389"/>
      <c r="J135" s="362"/>
      <c r="K135" s="362"/>
      <c r="L135" s="390" t="s">
        <v>363</v>
      </c>
      <c r="M135" s="361">
        <v>1</v>
      </c>
      <c r="N135" s="361">
        <v>1</v>
      </c>
    </row>
    <row r="136" spans="1:14" s="391" customFormat="1" ht="21.75" customHeight="1" hidden="1">
      <c r="A136" s="356"/>
      <c r="B136" s="307" t="s">
        <v>747</v>
      </c>
      <c r="C136" s="308"/>
      <c r="D136" s="359"/>
      <c r="E136" s="360"/>
      <c r="F136" s="362"/>
      <c r="G136" s="362"/>
      <c r="H136" s="362"/>
      <c r="I136" s="389"/>
      <c r="J136" s="362"/>
      <c r="K136" s="362"/>
      <c r="L136" s="389"/>
      <c r="M136" s="361"/>
      <c r="N136" s="361"/>
    </row>
    <row r="137" spans="1:14" s="391" customFormat="1" ht="21.75" customHeight="1" hidden="1">
      <c r="A137" s="356"/>
      <c r="B137" s="307" t="s">
        <v>749</v>
      </c>
      <c r="C137" s="308"/>
      <c r="D137" s="359" t="s">
        <v>531</v>
      </c>
      <c r="E137" s="360"/>
      <c r="F137" s="362"/>
      <c r="G137" s="362"/>
      <c r="H137" s="362"/>
      <c r="I137" s="389"/>
      <c r="J137" s="362"/>
      <c r="K137" s="362"/>
      <c r="L137" s="390" t="s">
        <v>363</v>
      </c>
      <c r="M137" s="361">
        <v>80</v>
      </c>
      <c r="N137" s="361">
        <v>80</v>
      </c>
    </row>
    <row r="138" spans="1:14" s="391" customFormat="1" ht="21.75" customHeight="1" hidden="1">
      <c r="A138" s="356"/>
      <c r="B138" s="307" t="s">
        <v>750</v>
      </c>
      <c r="C138" s="308"/>
      <c r="D138" s="359"/>
      <c r="E138" s="360"/>
      <c r="F138" s="362"/>
      <c r="G138" s="362"/>
      <c r="H138" s="362"/>
      <c r="I138" s="389"/>
      <c r="J138" s="362"/>
      <c r="K138" s="362"/>
      <c r="L138" s="389"/>
      <c r="M138" s="361"/>
      <c r="N138" s="361"/>
    </row>
    <row r="139" spans="1:14" s="391" customFormat="1" ht="21.75" customHeight="1" hidden="1">
      <c r="A139" s="356"/>
      <c r="B139" s="307" t="s">
        <v>751</v>
      </c>
      <c r="C139" s="308"/>
      <c r="D139" s="359" t="s">
        <v>684</v>
      </c>
      <c r="E139" s="360"/>
      <c r="F139" s="362"/>
      <c r="G139" s="362"/>
      <c r="H139" s="362"/>
      <c r="I139" s="389"/>
      <c r="J139" s="362"/>
      <c r="K139" s="362"/>
      <c r="L139" s="390" t="s">
        <v>363</v>
      </c>
      <c r="M139" s="361">
        <v>5</v>
      </c>
      <c r="N139" s="361">
        <v>5</v>
      </c>
    </row>
    <row r="140" spans="1:16" s="258" customFormat="1" ht="18.75" customHeight="1" hidden="1">
      <c r="A140" s="259" t="s">
        <v>181</v>
      </c>
      <c r="B140" s="253"/>
      <c r="C140" s="254"/>
      <c r="D140" s="271"/>
      <c r="E140" s="324"/>
      <c r="F140" s="325"/>
      <c r="G140" s="325"/>
      <c r="H140" s="325"/>
      <c r="I140" s="325"/>
      <c r="J140" s="325"/>
      <c r="K140" s="325"/>
      <c r="L140" s="325"/>
      <c r="M140" s="325"/>
      <c r="N140" s="325"/>
      <c r="P140" s="275"/>
    </row>
    <row r="141" spans="1:16" s="396" customFormat="1" ht="21" customHeight="1" hidden="1">
      <c r="A141" s="392"/>
      <c r="B141" s="351" t="s">
        <v>605</v>
      </c>
      <c r="C141" s="393"/>
      <c r="D141" s="348" t="s">
        <v>531</v>
      </c>
      <c r="E141" s="394"/>
      <c r="F141" s="349"/>
      <c r="G141" s="350"/>
      <c r="H141" s="350"/>
      <c r="I141" s="350"/>
      <c r="J141" s="350"/>
      <c r="K141" s="350" t="s">
        <v>170</v>
      </c>
      <c r="L141" s="350" t="s">
        <v>170</v>
      </c>
      <c r="M141" s="349"/>
      <c r="N141" s="349"/>
      <c r="O141" s="346"/>
      <c r="P141" s="395"/>
    </row>
    <row r="142" spans="1:16" s="396" customFormat="1" ht="21" customHeight="1" hidden="1">
      <c r="A142" s="392"/>
      <c r="B142" s="351" t="s">
        <v>616</v>
      </c>
      <c r="C142" s="393"/>
      <c r="D142" s="348"/>
      <c r="E142" s="394"/>
      <c r="F142" s="349"/>
      <c r="G142" s="350"/>
      <c r="H142" s="350"/>
      <c r="I142" s="350"/>
      <c r="J142" s="350"/>
      <c r="K142" s="350"/>
      <c r="L142" s="350"/>
      <c r="M142" s="349"/>
      <c r="N142" s="349"/>
      <c r="O142" s="346"/>
      <c r="P142" s="395"/>
    </row>
    <row r="143" spans="1:14" s="258" customFormat="1" ht="18.75" customHeight="1" hidden="1">
      <c r="A143" s="252"/>
      <c r="B143" s="253" t="s">
        <v>764</v>
      </c>
      <c r="C143" s="254"/>
      <c r="D143" s="271" t="s">
        <v>219</v>
      </c>
      <c r="E143" s="325"/>
      <c r="F143" s="325"/>
      <c r="G143" s="325"/>
      <c r="H143" s="325"/>
      <c r="I143" s="325"/>
      <c r="J143" s="325" t="s">
        <v>466</v>
      </c>
      <c r="K143" s="325" t="s">
        <v>466</v>
      </c>
      <c r="L143" s="304" t="s">
        <v>607</v>
      </c>
      <c r="M143" s="304" t="s">
        <v>189</v>
      </c>
      <c r="N143" s="304" t="s">
        <v>189</v>
      </c>
    </row>
    <row r="144" spans="1:14" s="258" customFormat="1" ht="18.75" customHeight="1" hidden="1">
      <c r="A144" s="252"/>
      <c r="B144" s="253" t="s">
        <v>765</v>
      </c>
      <c r="C144" s="254"/>
      <c r="D144" s="271"/>
      <c r="E144" s="324"/>
      <c r="F144" s="325"/>
      <c r="G144" s="325"/>
      <c r="H144" s="325"/>
      <c r="I144" s="325"/>
      <c r="J144" s="325"/>
      <c r="K144" s="325"/>
      <c r="L144" s="304"/>
      <c r="M144" s="304"/>
      <c r="N144" s="304"/>
    </row>
    <row r="145" spans="1:16" s="258" customFormat="1" ht="18.75" customHeight="1" hidden="1">
      <c r="A145" s="252"/>
      <c r="B145" s="253" t="s">
        <v>192</v>
      </c>
      <c r="C145" s="254"/>
      <c r="D145" s="271" t="s">
        <v>278</v>
      </c>
      <c r="E145" s="324"/>
      <c r="F145" s="325"/>
      <c r="G145" s="325"/>
      <c r="H145" s="325"/>
      <c r="I145" s="325"/>
      <c r="J145" s="325" t="s">
        <v>466</v>
      </c>
      <c r="K145" s="325" t="s">
        <v>466</v>
      </c>
      <c r="L145" s="304" t="s">
        <v>607</v>
      </c>
      <c r="M145" s="304"/>
      <c r="N145" s="304"/>
      <c r="P145" s="397"/>
    </row>
    <row r="146" spans="1:16" s="258" customFormat="1" ht="18.75" customHeight="1" hidden="1">
      <c r="A146" s="252"/>
      <c r="B146" s="253" t="s">
        <v>715</v>
      </c>
      <c r="C146" s="254"/>
      <c r="D146" s="271" t="s">
        <v>219</v>
      </c>
      <c r="E146" s="324"/>
      <c r="F146" s="325"/>
      <c r="G146" s="325"/>
      <c r="H146" s="325"/>
      <c r="I146" s="325"/>
      <c r="J146" s="325" t="s">
        <v>466</v>
      </c>
      <c r="K146" s="325" t="s">
        <v>466</v>
      </c>
      <c r="L146" s="325" t="s">
        <v>609</v>
      </c>
      <c r="M146" s="325"/>
      <c r="N146" s="325"/>
      <c r="P146" s="397"/>
    </row>
    <row r="147" spans="1:16" s="258" customFormat="1" ht="18.75" customHeight="1" hidden="1">
      <c r="A147" s="252"/>
      <c r="B147" s="253" t="s">
        <v>120</v>
      </c>
      <c r="C147" s="254"/>
      <c r="D147" s="271" t="s">
        <v>453</v>
      </c>
      <c r="E147" s="324"/>
      <c r="F147" s="325"/>
      <c r="G147" s="325"/>
      <c r="H147" s="325"/>
      <c r="I147" s="325"/>
      <c r="J147" s="325" t="s">
        <v>466</v>
      </c>
      <c r="K147" s="325" t="s">
        <v>466</v>
      </c>
      <c r="L147" s="304" t="s">
        <v>201</v>
      </c>
      <c r="M147" s="304" t="s">
        <v>191</v>
      </c>
      <c r="N147" s="304" t="s">
        <v>191</v>
      </c>
      <c r="P147" s="397"/>
    </row>
    <row r="148" spans="1:16" s="258" customFormat="1" ht="18.75" customHeight="1" hidden="1">
      <c r="A148" s="252"/>
      <c r="B148" s="253" t="s">
        <v>611</v>
      </c>
      <c r="C148" s="254"/>
      <c r="D148" s="271"/>
      <c r="E148" s="324"/>
      <c r="F148" s="325"/>
      <c r="G148" s="325"/>
      <c r="H148" s="325"/>
      <c r="I148" s="325"/>
      <c r="J148" s="325"/>
      <c r="K148" s="325"/>
      <c r="L148" s="304"/>
      <c r="M148" s="304"/>
      <c r="N148" s="304"/>
      <c r="P148" s="397"/>
    </row>
    <row r="149" spans="1:14" s="258" customFormat="1" ht="18.75" hidden="1">
      <c r="A149" s="252"/>
      <c r="B149" s="253" t="s">
        <v>691</v>
      </c>
      <c r="C149" s="398"/>
      <c r="D149" s="325" t="s">
        <v>219</v>
      </c>
      <c r="E149" s="324"/>
      <c r="F149" s="325"/>
      <c r="G149" s="325"/>
      <c r="H149" s="325"/>
      <c r="I149" s="325"/>
      <c r="J149" s="325"/>
      <c r="K149" s="325"/>
      <c r="L149" s="325" t="s">
        <v>363</v>
      </c>
      <c r="M149" s="399" t="s">
        <v>686</v>
      </c>
      <c r="N149" s="399" t="s">
        <v>686</v>
      </c>
    </row>
    <row r="150" spans="1:14" s="258" customFormat="1" ht="18.75" hidden="1">
      <c r="A150" s="252"/>
      <c r="B150" s="270" t="s">
        <v>694</v>
      </c>
      <c r="C150" s="253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</row>
    <row r="151" spans="1:14" s="258" customFormat="1" ht="18.75" hidden="1">
      <c r="A151" s="252"/>
      <c r="B151" s="400"/>
      <c r="C151" s="400" t="s">
        <v>262</v>
      </c>
      <c r="D151" s="401"/>
      <c r="E151" s="324"/>
      <c r="F151" s="325"/>
      <c r="G151" s="325"/>
      <c r="H151" s="325"/>
      <c r="I151" s="325"/>
      <c r="J151" s="325"/>
      <c r="K151" s="325"/>
      <c r="L151" s="271"/>
      <c r="M151" s="271"/>
      <c r="N151" s="271"/>
    </row>
    <row r="152" spans="1:14" s="258" customFormat="1" ht="18.75" hidden="1">
      <c r="A152" s="252"/>
      <c r="B152" s="253"/>
      <c r="C152" s="253" t="s">
        <v>695</v>
      </c>
      <c r="D152" s="271" t="s">
        <v>278</v>
      </c>
      <c r="E152" s="324"/>
      <c r="F152" s="325"/>
      <c r="G152" s="325"/>
      <c r="H152" s="325"/>
      <c r="I152" s="325"/>
      <c r="J152" s="325"/>
      <c r="K152" s="325"/>
      <c r="L152" s="325" t="s">
        <v>363</v>
      </c>
      <c r="M152" s="325" t="s">
        <v>728</v>
      </c>
      <c r="N152" s="325" t="s">
        <v>728</v>
      </c>
    </row>
    <row r="153" spans="1:14" s="258" customFormat="1" ht="18.75" hidden="1">
      <c r="A153" s="252"/>
      <c r="B153" s="253"/>
      <c r="C153" s="253" t="s">
        <v>696</v>
      </c>
      <c r="D153" s="271" t="s">
        <v>219</v>
      </c>
      <c r="E153" s="324"/>
      <c r="F153" s="325"/>
      <c r="G153" s="325"/>
      <c r="H153" s="325"/>
      <c r="I153" s="325"/>
      <c r="J153" s="325"/>
      <c r="K153" s="325"/>
      <c r="L153" s="325" t="s">
        <v>363</v>
      </c>
      <c r="M153" s="325" t="s">
        <v>729</v>
      </c>
      <c r="N153" s="325" t="s">
        <v>729</v>
      </c>
    </row>
    <row r="154" spans="1:14" s="258" customFormat="1" ht="18.75" hidden="1">
      <c r="A154" s="252"/>
      <c r="B154" s="289"/>
      <c r="C154" s="289" t="s">
        <v>697</v>
      </c>
      <c r="D154" s="271"/>
      <c r="E154" s="324"/>
      <c r="F154" s="325"/>
      <c r="G154" s="325"/>
      <c r="H154" s="325"/>
      <c r="I154" s="325"/>
      <c r="J154" s="325"/>
      <c r="K154" s="325"/>
      <c r="L154" s="271"/>
      <c r="M154" s="271"/>
      <c r="N154" s="271"/>
    </row>
    <row r="155" spans="1:14" s="258" customFormat="1" ht="18.75" hidden="1">
      <c r="A155" s="252"/>
      <c r="B155" s="253"/>
      <c r="C155" s="253" t="s">
        <v>698</v>
      </c>
      <c r="D155" s="271" t="s">
        <v>219</v>
      </c>
      <c r="E155" s="324"/>
      <c r="F155" s="325"/>
      <c r="G155" s="325"/>
      <c r="H155" s="325"/>
      <c r="I155" s="325"/>
      <c r="J155" s="325"/>
      <c r="K155" s="325"/>
      <c r="L155" s="271"/>
      <c r="M155" s="325"/>
      <c r="N155" s="325"/>
    </row>
    <row r="156" spans="1:14" s="258" customFormat="1" ht="18.75" hidden="1">
      <c r="A156" s="252"/>
      <c r="B156" s="253"/>
      <c r="C156" s="253" t="s">
        <v>699</v>
      </c>
      <c r="D156" s="271"/>
      <c r="E156" s="324"/>
      <c r="F156" s="325"/>
      <c r="G156" s="325"/>
      <c r="H156" s="325"/>
      <c r="I156" s="325"/>
      <c r="J156" s="325"/>
      <c r="K156" s="325"/>
      <c r="L156" s="271"/>
      <c r="M156" s="271"/>
      <c r="N156" s="271"/>
    </row>
    <row r="157" spans="1:14" s="258" customFormat="1" ht="18.75" hidden="1">
      <c r="A157" s="252"/>
      <c r="B157" s="289"/>
      <c r="C157" s="289" t="s">
        <v>700</v>
      </c>
      <c r="D157" s="271" t="s">
        <v>473</v>
      </c>
      <c r="E157" s="324"/>
      <c r="F157" s="325"/>
      <c r="G157" s="325"/>
      <c r="H157" s="325"/>
      <c r="I157" s="325"/>
      <c r="J157" s="325"/>
      <c r="K157" s="325"/>
      <c r="L157" s="271"/>
      <c r="M157" s="271"/>
      <c r="N157" s="271"/>
    </row>
    <row r="158" spans="1:14" s="258" customFormat="1" ht="18.75" hidden="1">
      <c r="A158" s="252"/>
      <c r="B158" s="289"/>
      <c r="C158" s="289" t="s">
        <v>701</v>
      </c>
      <c r="D158" s="271"/>
      <c r="E158" s="324"/>
      <c r="F158" s="325"/>
      <c r="G158" s="325"/>
      <c r="H158" s="325"/>
      <c r="I158" s="325"/>
      <c r="J158" s="325"/>
      <c r="K158" s="325"/>
      <c r="L158" s="271"/>
      <c r="M158" s="271"/>
      <c r="N158" s="271"/>
    </row>
    <row r="159" spans="1:14" s="258" customFormat="1" ht="18.75" hidden="1">
      <c r="A159" s="252"/>
      <c r="B159" s="289"/>
      <c r="C159" s="289" t="s">
        <v>702</v>
      </c>
      <c r="D159" s="271" t="s">
        <v>703</v>
      </c>
      <c r="E159" s="324"/>
      <c r="F159" s="325"/>
      <c r="G159" s="325"/>
      <c r="H159" s="325"/>
      <c r="I159" s="325"/>
      <c r="J159" s="325"/>
      <c r="K159" s="325"/>
      <c r="L159" s="271"/>
      <c r="M159" s="271"/>
      <c r="N159" s="271"/>
    </row>
    <row r="160" spans="1:14" s="258" customFormat="1" ht="18.75" hidden="1">
      <c r="A160" s="252"/>
      <c r="B160" s="289"/>
      <c r="C160" s="289" t="s">
        <v>704</v>
      </c>
      <c r="D160" s="271"/>
      <c r="E160" s="324"/>
      <c r="F160" s="325"/>
      <c r="G160" s="325"/>
      <c r="H160" s="325"/>
      <c r="I160" s="325"/>
      <c r="J160" s="325"/>
      <c r="K160" s="325"/>
      <c r="L160" s="271"/>
      <c r="M160" s="271"/>
      <c r="N160" s="271"/>
    </row>
    <row r="161" spans="1:14" s="258" customFormat="1" ht="18.75" hidden="1">
      <c r="A161" s="252"/>
      <c r="B161" s="253"/>
      <c r="C161" s="253" t="s">
        <v>705</v>
      </c>
      <c r="D161" s="271" t="s">
        <v>219</v>
      </c>
      <c r="E161" s="324"/>
      <c r="F161" s="325"/>
      <c r="G161" s="325"/>
      <c r="H161" s="325"/>
      <c r="I161" s="325"/>
      <c r="J161" s="325"/>
      <c r="K161" s="325"/>
      <c r="L161" s="325" t="s">
        <v>363</v>
      </c>
      <c r="M161" s="325" t="s">
        <v>728</v>
      </c>
      <c r="N161" s="325" t="s">
        <v>728</v>
      </c>
    </row>
    <row r="162" spans="1:14" s="258" customFormat="1" ht="18.75" hidden="1">
      <c r="A162" s="252"/>
      <c r="B162" s="253"/>
      <c r="C162" s="253" t="s">
        <v>695</v>
      </c>
      <c r="D162" s="271" t="s">
        <v>278</v>
      </c>
      <c r="E162" s="324"/>
      <c r="F162" s="325"/>
      <c r="G162" s="325"/>
      <c r="H162" s="325"/>
      <c r="I162" s="325"/>
      <c r="J162" s="325"/>
      <c r="K162" s="325"/>
      <c r="L162" s="271"/>
      <c r="M162" s="271"/>
      <c r="N162" s="271"/>
    </row>
    <row r="163" spans="1:14" s="258" customFormat="1" ht="18.75" hidden="1">
      <c r="A163" s="252"/>
      <c r="B163" s="402"/>
      <c r="C163" s="402" t="s">
        <v>706</v>
      </c>
      <c r="D163" s="271"/>
      <c r="E163" s="324"/>
      <c r="F163" s="325"/>
      <c r="G163" s="325"/>
      <c r="H163" s="325"/>
      <c r="I163" s="325"/>
      <c r="J163" s="325"/>
      <c r="K163" s="325"/>
      <c r="L163" s="271"/>
      <c r="M163" s="271"/>
      <c r="N163" s="271"/>
    </row>
    <row r="164" spans="1:14" s="258" customFormat="1" ht="18.75" hidden="1">
      <c r="A164" s="252"/>
      <c r="B164" s="253"/>
      <c r="C164" s="253" t="s">
        <v>707</v>
      </c>
      <c r="D164" s="271" t="s">
        <v>278</v>
      </c>
      <c r="E164" s="324"/>
      <c r="F164" s="325"/>
      <c r="G164" s="325"/>
      <c r="H164" s="325"/>
      <c r="I164" s="325"/>
      <c r="J164" s="325"/>
      <c r="K164" s="325"/>
      <c r="L164" s="325" t="s">
        <v>363</v>
      </c>
      <c r="M164" s="325" t="s">
        <v>729</v>
      </c>
      <c r="N164" s="325" t="s">
        <v>729</v>
      </c>
    </row>
    <row r="165" spans="1:14" s="258" customFormat="1" ht="18.75" hidden="1">
      <c r="A165" s="252"/>
      <c r="B165" s="253"/>
      <c r="C165" s="253" t="s">
        <v>708</v>
      </c>
      <c r="D165" s="271" t="s">
        <v>689</v>
      </c>
      <c r="E165" s="324"/>
      <c r="F165" s="325"/>
      <c r="G165" s="325"/>
      <c r="H165" s="325"/>
      <c r="I165" s="325"/>
      <c r="J165" s="325"/>
      <c r="K165" s="325"/>
      <c r="L165" s="325" t="s">
        <v>363</v>
      </c>
      <c r="M165" s="325" t="s">
        <v>728</v>
      </c>
      <c r="N165" s="325" t="s">
        <v>728</v>
      </c>
    </row>
    <row r="166" spans="1:14" s="258" customFormat="1" ht="18.75" hidden="1">
      <c r="A166" s="252"/>
      <c r="B166" s="341"/>
      <c r="C166" s="341" t="s">
        <v>709</v>
      </c>
      <c r="D166" s="271" t="s">
        <v>689</v>
      </c>
      <c r="E166" s="324"/>
      <c r="F166" s="325"/>
      <c r="G166" s="325"/>
      <c r="H166" s="325"/>
      <c r="I166" s="325"/>
      <c r="J166" s="325"/>
      <c r="K166" s="325"/>
      <c r="L166" s="325" t="s">
        <v>363</v>
      </c>
      <c r="M166" s="325" t="s">
        <v>728</v>
      </c>
      <c r="N166" s="325" t="s">
        <v>728</v>
      </c>
    </row>
    <row r="167" spans="1:14" s="258" customFormat="1" ht="18.75" hidden="1">
      <c r="A167" s="252"/>
      <c r="B167" s="341"/>
      <c r="C167" s="341" t="s">
        <v>710</v>
      </c>
      <c r="D167" s="271"/>
      <c r="E167" s="324"/>
      <c r="F167" s="325"/>
      <c r="G167" s="325"/>
      <c r="H167" s="325"/>
      <c r="I167" s="325"/>
      <c r="J167" s="325"/>
      <c r="K167" s="325"/>
      <c r="L167" s="271"/>
      <c r="M167" s="271"/>
      <c r="N167" s="271"/>
    </row>
    <row r="168" spans="1:14" s="258" customFormat="1" ht="18.75" hidden="1">
      <c r="A168" s="252"/>
      <c r="B168" s="289"/>
      <c r="C168" s="289" t="s">
        <v>711</v>
      </c>
      <c r="D168" s="271" t="s">
        <v>689</v>
      </c>
      <c r="E168" s="324"/>
      <c r="F168" s="325"/>
      <c r="G168" s="325"/>
      <c r="H168" s="325"/>
      <c r="I168" s="325"/>
      <c r="J168" s="325"/>
      <c r="K168" s="325"/>
      <c r="L168" s="325" t="s">
        <v>363</v>
      </c>
      <c r="M168" s="325" t="s">
        <v>730</v>
      </c>
      <c r="N168" s="325" t="s">
        <v>730</v>
      </c>
    </row>
    <row r="169" spans="1:14" s="258" customFormat="1" ht="18.75" hidden="1">
      <c r="A169" s="252"/>
      <c r="B169" s="253"/>
      <c r="C169" s="253" t="s">
        <v>712</v>
      </c>
      <c r="D169" s="271"/>
      <c r="E169" s="324"/>
      <c r="F169" s="325"/>
      <c r="G169" s="325"/>
      <c r="H169" s="325"/>
      <c r="I169" s="325"/>
      <c r="J169" s="325"/>
      <c r="K169" s="325"/>
      <c r="L169" s="271"/>
      <c r="M169" s="271"/>
      <c r="N169" s="271"/>
    </row>
    <row r="170" spans="1:14" s="258" customFormat="1" ht="18.75" hidden="1">
      <c r="A170" s="252"/>
      <c r="B170" s="289"/>
      <c r="C170" s="289" t="s">
        <v>713</v>
      </c>
      <c r="D170" s="271" t="s">
        <v>689</v>
      </c>
      <c r="E170" s="324"/>
      <c r="F170" s="325"/>
      <c r="G170" s="325"/>
      <c r="H170" s="325"/>
      <c r="I170" s="325"/>
      <c r="J170" s="325"/>
      <c r="K170" s="325"/>
      <c r="L170" s="271"/>
      <c r="M170" s="271"/>
      <c r="N170" s="271"/>
    </row>
    <row r="171" spans="1:14" s="258" customFormat="1" ht="18.75" hidden="1">
      <c r="A171" s="252"/>
      <c r="B171" s="253"/>
      <c r="C171" s="253" t="s">
        <v>714</v>
      </c>
      <c r="D171" s="271"/>
      <c r="E171" s="324"/>
      <c r="F171" s="325"/>
      <c r="G171" s="325"/>
      <c r="H171" s="325"/>
      <c r="I171" s="325"/>
      <c r="J171" s="325"/>
      <c r="K171" s="325"/>
      <c r="L171" s="271"/>
      <c r="M171" s="271"/>
      <c r="N171" s="271"/>
    </row>
    <row r="172" spans="1:14" s="258" customFormat="1" ht="18.75" hidden="1">
      <c r="A172" s="252"/>
      <c r="B172" s="253"/>
      <c r="C172" s="253" t="s">
        <v>687</v>
      </c>
      <c r="D172" s="271" t="s">
        <v>689</v>
      </c>
      <c r="E172" s="324"/>
      <c r="F172" s="325"/>
      <c r="G172" s="325"/>
      <c r="H172" s="325"/>
      <c r="I172" s="325"/>
      <c r="J172" s="325"/>
      <c r="K172" s="325"/>
      <c r="L172" s="325" t="s">
        <v>363</v>
      </c>
      <c r="M172" s="325" t="s">
        <v>690</v>
      </c>
      <c r="N172" s="325" t="s">
        <v>690</v>
      </c>
    </row>
    <row r="173" spans="1:14" s="258" customFormat="1" ht="18.75" hidden="1">
      <c r="A173" s="252"/>
      <c r="B173" s="253"/>
      <c r="C173" s="253" t="s">
        <v>688</v>
      </c>
      <c r="D173" s="271"/>
      <c r="E173" s="324"/>
      <c r="F173" s="325"/>
      <c r="G173" s="325"/>
      <c r="H173" s="325"/>
      <c r="I173" s="325"/>
      <c r="J173" s="325"/>
      <c r="K173" s="325"/>
      <c r="L173" s="271"/>
      <c r="M173" s="271"/>
      <c r="N173" s="271"/>
    </row>
    <row r="174" spans="1:14" s="258" customFormat="1" ht="18.75" hidden="1">
      <c r="A174" s="252"/>
      <c r="B174" s="253"/>
      <c r="C174" s="253" t="s">
        <v>731</v>
      </c>
      <c r="D174" s="271" t="s">
        <v>219</v>
      </c>
      <c r="E174" s="324"/>
      <c r="F174" s="325"/>
      <c r="G174" s="325"/>
      <c r="H174" s="325"/>
      <c r="I174" s="325"/>
      <c r="J174" s="325"/>
      <c r="K174" s="325"/>
      <c r="L174" s="325" t="s">
        <v>363</v>
      </c>
      <c r="M174" s="325" t="s">
        <v>690</v>
      </c>
      <c r="N174" s="325" t="s">
        <v>690</v>
      </c>
    </row>
    <row r="175" spans="1:14" s="258" customFormat="1" ht="18.75" hidden="1">
      <c r="A175" s="252"/>
      <c r="B175" s="253"/>
      <c r="C175" s="253" t="s">
        <v>732</v>
      </c>
      <c r="D175" s="271"/>
      <c r="E175" s="324"/>
      <c r="F175" s="325"/>
      <c r="G175" s="325"/>
      <c r="H175" s="325"/>
      <c r="I175" s="325"/>
      <c r="J175" s="325"/>
      <c r="K175" s="325"/>
      <c r="L175" s="271"/>
      <c r="M175" s="271"/>
      <c r="N175" s="271"/>
    </row>
    <row r="176" spans="1:14" s="258" customFormat="1" ht="18.75" hidden="1">
      <c r="A176" s="252"/>
      <c r="B176" s="253"/>
      <c r="C176" s="253"/>
      <c r="D176" s="271"/>
      <c r="E176" s="324"/>
      <c r="F176" s="325"/>
      <c r="G176" s="325"/>
      <c r="H176" s="325"/>
      <c r="I176" s="325"/>
      <c r="J176" s="325"/>
      <c r="K176" s="325"/>
      <c r="L176" s="271"/>
      <c r="M176" s="271"/>
      <c r="N176" s="271"/>
    </row>
    <row r="177" spans="1:14" s="258" customFormat="1" ht="18.75" hidden="1">
      <c r="A177" s="252"/>
      <c r="B177" s="253"/>
      <c r="C177" s="253"/>
      <c r="D177" s="271"/>
      <c r="E177" s="324"/>
      <c r="F177" s="325"/>
      <c r="G177" s="325"/>
      <c r="H177" s="325"/>
      <c r="I177" s="325"/>
      <c r="J177" s="325"/>
      <c r="K177" s="325"/>
      <c r="L177" s="271"/>
      <c r="M177" s="271"/>
      <c r="N177" s="271"/>
    </row>
    <row r="178" spans="1:14" s="372" customFormat="1" ht="20.25" customHeight="1" hidden="1">
      <c r="A178" s="368"/>
      <c r="B178" s="369"/>
      <c r="C178" s="370"/>
      <c r="D178" s="371"/>
      <c r="E178" s="371" t="s">
        <v>446</v>
      </c>
      <c r="F178" s="371" t="s">
        <v>446</v>
      </c>
      <c r="G178" s="371" t="s">
        <v>446</v>
      </c>
      <c r="H178" s="371" t="s">
        <v>446</v>
      </c>
      <c r="I178" s="371" t="s">
        <v>446</v>
      </c>
      <c r="J178" s="371" t="s">
        <v>446</v>
      </c>
      <c r="K178" s="371" t="s">
        <v>446</v>
      </c>
      <c r="L178" s="371" t="s">
        <v>446</v>
      </c>
      <c r="M178" s="1231" t="s">
        <v>447</v>
      </c>
      <c r="N178" s="1231"/>
    </row>
    <row r="179" spans="1:14" s="372" customFormat="1" ht="21.75" customHeight="1" hidden="1">
      <c r="A179" s="1232" t="s">
        <v>310</v>
      </c>
      <c r="B179" s="1232"/>
      <c r="C179" s="1232"/>
      <c r="D179" s="373" t="s">
        <v>220</v>
      </c>
      <c r="E179" s="373" t="s">
        <v>448</v>
      </c>
      <c r="F179" s="373" t="s">
        <v>364</v>
      </c>
      <c r="G179" s="373" t="s">
        <v>304</v>
      </c>
      <c r="H179" s="373" t="s">
        <v>267</v>
      </c>
      <c r="I179" s="373" t="s">
        <v>495</v>
      </c>
      <c r="J179" s="373" t="s">
        <v>135</v>
      </c>
      <c r="K179" s="373" t="s">
        <v>86</v>
      </c>
      <c r="L179" s="373" t="s">
        <v>549</v>
      </c>
      <c r="M179" s="374" t="s">
        <v>136</v>
      </c>
      <c r="N179" s="375" t="s">
        <v>553</v>
      </c>
    </row>
    <row r="180" spans="1:14" s="372" customFormat="1" ht="20.25" customHeight="1" hidden="1">
      <c r="A180" s="376"/>
      <c r="B180" s="377"/>
      <c r="C180" s="378"/>
      <c r="D180" s="379"/>
      <c r="E180" s="379" t="s">
        <v>529</v>
      </c>
      <c r="F180" s="379" t="s">
        <v>529</v>
      </c>
      <c r="G180" s="379" t="s">
        <v>529</v>
      </c>
      <c r="H180" s="379" t="s">
        <v>529</v>
      </c>
      <c r="I180" s="379" t="s">
        <v>529</v>
      </c>
      <c r="J180" s="379" t="s">
        <v>529</v>
      </c>
      <c r="K180" s="379" t="s">
        <v>529</v>
      </c>
      <c r="L180" s="379" t="s">
        <v>529</v>
      </c>
      <c r="M180" s="379" t="s">
        <v>530</v>
      </c>
      <c r="N180" s="379" t="s">
        <v>530</v>
      </c>
    </row>
    <row r="181" spans="1:14" s="258" customFormat="1" ht="18.75" hidden="1">
      <c r="A181" s="259" t="s">
        <v>178</v>
      </c>
      <c r="B181" s="253"/>
      <c r="C181" s="254"/>
      <c r="D181" s="271"/>
      <c r="E181" s="324"/>
      <c r="F181" s="325"/>
      <c r="G181" s="325"/>
      <c r="H181" s="325"/>
      <c r="I181" s="325"/>
      <c r="J181" s="325"/>
      <c r="K181" s="325"/>
      <c r="L181" s="325"/>
      <c r="M181" s="325"/>
      <c r="N181" s="325"/>
    </row>
    <row r="182" spans="1:14" s="258" customFormat="1" ht="18.75" hidden="1">
      <c r="A182" s="259"/>
      <c r="B182" s="253" t="s">
        <v>768</v>
      </c>
      <c r="C182" s="254"/>
      <c r="D182" s="271" t="s">
        <v>219</v>
      </c>
      <c r="E182" s="324"/>
      <c r="F182" s="325"/>
      <c r="G182" s="325"/>
      <c r="H182" s="325"/>
      <c r="I182" s="325"/>
      <c r="J182" s="325"/>
      <c r="K182" s="325" t="s">
        <v>363</v>
      </c>
      <c r="L182" s="326">
        <v>1000</v>
      </c>
      <c r="M182" s="326"/>
      <c r="N182" s="326"/>
    </row>
    <row r="183" spans="1:14" s="258" customFormat="1" ht="18.75" hidden="1">
      <c r="A183" s="259"/>
      <c r="B183" s="253" t="s">
        <v>769</v>
      </c>
      <c r="C183" s="254"/>
      <c r="D183" s="271"/>
      <c r="E183" s="324"/>
      <c r="F183" s="325"/>
      <c r="G183" s="325"/>
      <c r="H183" s="325"/>
      <c r="I183" s="325"/>
      <c r="J183" s="325"/>
      <c r="K183" s="325"/>
      <c r="L183" s="304" t="s">
        <v>639</v>
      </c>
      <c r="M183" s="325"/>
      <c r="N183" s="325"/>
    </row>
    <row r="184" spans="1:14" s="258" customFormat="1" ht="18.75" hidden="1">
      <c r="A184" s="317"/>
      <c r="B184" s="318" t="s">
        <v>640</v>
      </c>
      <c r="C184" s="318"/>
      <c r="D184" s="321" t="s">
        <v>531</v>
      </c>
      <c r="E184" s="327"/>
      <c r="F184" s="322"/>
      <c r="G184" s="322"/>
      <c r="H184" s="322"/>
      <c r="I184" s="322"/>
      <c r="J184" s="322"/>
      <c r="K184" s="322" t="s">
        <v>363</v>
      </c>
      <c r="L184" s="328" t="s">
        <v>641</v>
      </c>
      <c r="M184" s="322" t="s">
        <v>363</v>
      </c>
      <c r="N184" s="322" t="s">
        <v>363</v>
      </c>
    </row>
    <row r="185" spans="1:14" s="258" customFormat="1" ht="18.75" hidden="1">
      <c r="A185" s="252"/>
      <c r="B185" s="253" t="s">
        <v>766</v>
      </c>
      <c r="C185" s="254"/>
      <c r="D185" s="271" t="s">
        <v>531</v>
      </c>
      <c r="E185" s="324"/>
      <c r="F185" s="325"/>
      <c r="G185" s="325"/>
      <c r="H185" s="325"/>
      <c r="I185" s="325"/>
      <c r="J185" s="325"/>
      <c r="K185" s="325" t="s">
        <v>466</v>
      </c>
      <c r="L185" s="325" t="s">
        <v>466</v>
      </c>
      <c r="M185" s="304">
        <v>70</v>
      </c>
      <c r="N185" s="304">
        <v>70</v>
      </c>
    </row>
    <row r="186" spans="1:14" s="258" customFormat="1" ht="18.75" hidden="1">
      <c r="A186" s="252"/>
      <c r="B186" s="253" t="s">
        <v>767</v>
      </c>
      <c r="C186" s="254"/>
      <c r="D186" s="271"/>
      <c r="E186" s="324"/>
      <c r="F186" s="325"/>
      <c r="G186" s="325"/>
      <c r="H186" s="325"/>
      <c r="I186" s="325"/>
      <c r="J186" s="325"/>
      <c r="K186" s="325"/>
      <c r="L186" s="304"/>
      <c r="M186" s="304"/>
      <c r="N186" s="304"/>
    </row>
    <row r="187" spans="1:14" s="258" customFormat="1" ht="18.75" hidden="1">
      <c r="A187" s="317"/>
      <c r="B187" s="318" t="s">
        <v>173</v>
      </c>
      <c r="C187" s="318"/>
      <c r="D187" s="321" t="s">
        <v>374</v>
      </c>
      <c r="E187" s="327"/>
      <c r="F187" s="322"/>
      <c r="G187" s="322"/>
      <c r="H187" s="322"/>
      <c r="I187" s="322"/>
      <c r="J187" s="322" t="s">
        <v>466</v>
      </c>
      <c r="K187" s="322" t="s">
        <v>466</v>
      </c>
      <c r="L187" s="322" t="s">
        <v>610</v>
      </c>
      <c r="M187" s="322" t="s">
        <v>184</v>
      </c>
      <c r="N187" s="322" t="s">
        <v>184</v>
      </c>
    </row>
    <row r="188" spans="1:14" s="258" customFormat="1" ht="18.75" hidden="1">
      <c r="A188" s="317"/>
      <c r="B188" s="318" t="s">
        <v>754</v>
      </c>
      <c r="C188" s="318"/>
      <c r="D188" s="321" t="s">
        <v>757</v>
      </c>
      <c r="E188" s="327"/>
      <c r="F188" s="322"/>
      <c r="G188" s="322"/>
      <c r="H188" s="322"/>
      <c r="I188" s="322"/>
      <c r="J188" s="322"/>
      <c r="K188" s="322"/>
      <c r="L188" s="328" t="s">
        <v>363</v>
      </c>
      <c r="M188" s="322" t="s">
        <v>770</v>
      </c>
      <c r="N188" s="322" t="s">
        <v>770</v>
      </c>
    </row>
    <row r="189" spans="1:14" s="258" customFormat="1" ht="18.75" hidden="1">
      <c r="A189" s="317"/>
      <c r="B189" s="318" t="s">
        <v>755</v>
      </c>
      <c r="C189" s="318"/>
      <c r="D189" s="321"/>
      <c r="E189" s="327"/>
      <c r="F189" s="322"/>
      <c r="G189" s="322"/>
      <c r="H189" s="322"/>
      <c r="I189" s="322"/>
      <c r="J189" s="322"/>
      <c r="K189" s="322"/>
      <c r="L189" s="328"/>
      <c r="M189" s="322"/>
      <c r="N189" s="322"/>
    </row>
    <row r="190" spans="1:14" s="258" customFormat="1" ht="18.75" hidden="1">
      <c r="A190" s="317"/>
      <c r="B190" s="318" t="s">
        <v>756</v>
      </c>
      <c r="C190" s="318"/>
      <c r="D190" s="321"/>
      <c r="E190" s="327"/>
      <c r="F190" s="322"/>
      <c r="G190" s="322"/>
      <c r="H190" s="322"/>
      <c r="I190" s="322"/>
      <c r="J190" s="322"/>
      <c r="K190" s="322"/>
      <c r="L190" s="328"/>
      <c r="M190" s="322"/>
      <c r="N190" s="322"/>
    </row>
    <row r="191" spans="1:15" s="258" customFormat="1" ht="18.75" hidden="1">
      <c r="A191" s="317"/>
      <c r="B191" s="318" t="s">
        <v>752</v>
      </c>
      <c r="C191" s="318"/>
      <c r="D191" s="321" t="s">
        <v>219</v>
      </c>
      <c r="E191" s="327"/>
      <c r="F191" s="322"/>
      <c r="G191" s="322"/>
      <c r="H191" s="322"/>
      <c r="I191" s="322"/>
      <c r="J191" s="322"/>
      <c r="K191" s="322"/>
      <c r="L191" s="328" t="s">
        <v>363</v>
      </c>
      <c r="M191" s="322">
        <v>10</v>
      </c>
      <c r="N191" s="322">
        <v>10</v>
      </c>
      <c r="O191" s="322">
        <v>10</v>
      </c>
    </row>
    <row r="192" spans="1:14" s="258" customFormat="1" ht="18.75" hidden="1">
      <c r="A192" s="317"/>
      <c r="B192" s="318" t="s">
        <v>753</v>
      </c>
      <c r="C192" s="318"/>
      <c r="D192" s="321"/>
      <c r="E192" s="327"/>
      <c r="F192" s="322"/>
      <c r="G192" s="322"/>
      <c r="H192" s="322"/>
      <c r="I192" s="322"/>
      <c r="J192" s="322"/>
      <c r="K192" s="322"/>
      <c r="L192" s="328"/>
      <c r="M192" s="322"/>
      <c r="N192" s="322"/>
    </row>
    <row r="193" spans="1:16" s="365" customFormat="1" ht="21" customHeight="1" hidden="1">
      <c r="A193" s="356"/>
      <c r="B193" s="357" t="s">
        <v>758</v>
      </c>
      <c r="C193" s="358"/>
      <c r="D193" s="359" t="s">
        <v>531</v>
      </c>
      <c r="E193" s="360"/>
      <c r="F193" s="361"/>
      <c r="G193" s="362"/>
      <c r="H193" s="362"/>
      <c r="I193" s="362"/>
      <c r="J193" s="362"/>
      <c r="K193" s="362" t="s">
        <v>363</v>
      </c>
      <c r="L193" s="362" t="s">
        <v>363</v>
      </c>
      <c r="M193" s="361">
        <v>100</v>
      </c>
      <c r="N193" s="362" t="s">
        <v>363</v>
      </c>
      <c r="O193" s="363"/>
      <c r="P193" s="364"/>
    </row>
    <row r="194" spans="1:16" s="365" customFormat="1" ht="21" customHeight="1" hidden="1">
      <c r="A194" s="356"/>
      <c r="B194" s="330" t="s">
        <v>759</v>
      </c>
      <c r="C194" s="358"/>
      <c r="D194" s="359"/>
      <c r="E194" s="360"/>
      <c r="F194" s="361"/>
      <c r="G194" s="362"/>
      <c r="H194" s="362"/>
      <c r="I194" s="362"/>
      <c r="J194" s="362"/>
      <c r="K194" s="362"/>
      <c r="L194" s="362"/>
      <c r="M194" s="361"/>
      <c r="N194" s="361"/>
      <c r="O194" s="363"/>
      <c r="P194" s="364"/>
    </row>
    <row r="195" spans="1:14" s="258" customFormat="1" ht="18.75" hidden="1">
      <c r="A195" s="317"/>
      <c r="B195" s="318" t="s">
        <v>760</v>
      </c>
      <c r="C195" s="318"/>
      <c r="D195" s="321" t="s">
        <v>761</v>
      </c>
      <c r="E195" s="327"/>
      <c r="F195" s="322"/>
      <c r="G195" s="322"/>
      <c r="H195" s="322"/>
      <c r="I195" s="322"/>
      <c r="J195" s="322"/>
      <c r="K195" s="322"/>
      <c r="L195" s="328" t="s">
        <v>363</v>
      </c>
      <c r="M195" s="322">
        <v>1</v>
      </c>
      <c r="N195" s="322">
        <v>1</v>
      </c>
    </row>
    <row r="196" spans="1:14" s="8" customFormat="1" ht="18.75">
      <c r="A196" s="176" t="s">
        <v>849</v>
      </c>
      <c r="B196" s="71"/>
      <c r="C196" s="71"/>
      <c r="D196" s="73"/>
      <c r="E196" s="404"/>
      <c r="F196" s="74"/>
      <c r="G196" s="74"/>
      <c r="H196" s="74"/>
      <c r="I196" s="74"/>
      <c r="J196" s="74"/>
      <c r="K196" s="74"/>
      <c r="L196" s="405"/>
      <c r="M196" s="74"/>
      <c r="N196" s="74"/>
    </row>
    <row r="197" spans="1:14" s="8" customFormat="1" ht="18.75">
      <c r="A197" s="176"/>
      <c r="B197" s="71" t="s">
        <v>857</v>
      </c>
      <c r="C197" s="71"/>
      <c r="D197" s="73" t="s">
        <v>219</v>
      </c>
      <c r="E197" s="404"/>
      <c r="F197" s="74"/>
      <c r="G197" s="74"/>
      <c r="H197" s="74"/>
      <c r="I197" s="74"/>
      <c r="J197" s="74"/>
      <c r="K197" s="74"/>
      <c r="L197" s="405"/>
      <c r="M197" s="74" t="s">
        <v>868</v>
      </c>
      <c r="N197" s="74"/>
    </row>
    <row r="198" spans="1:14" s="8" customFormat="1" ht="20.25" customHeight="1">
      <c r="A198" s="176"/>
      <c r="B198" s="71" t="s">
        <v>859</v>
      </c>
      <c r="C198" s="71"/>
      <c r="D198" s="73" t="s">
        <v>858</v>
      </c>
      <c r="E198" s="404"/>
      <c r="F198" s="74"/>
      <c r="G198" s="74"/>
      <c r="H198" s="74"/>
      <c r="I198" s="74"/>
      <c r="J198" s="74"/>
      <c r="K198" s="74"/>
      <c r="L198" s="405"/>
      <c r="M198" s="74" t="s">
        <v>868</v>
      </c>
      <c r="N198" s="74"/>
    </row>
    <row r="199" spans="1:14" s="8" customFormat="1" ht="20.25" customHeight="1">
      <c r="A199" s="176"/>
      <c r="B199" s="71" t="s">
        <v>860</v>
      </c>
      <c r="C199" s="71"/>
      <c r="D199" s="73"/>
      <c r="E199" s="404"/>
      <c r="F199" s="74"/>
      <c r="G199" s="74"/>
      <c r="H199" s="74"/>
      <c r="I199" s="74"/>
      <c r="J199" s="74"/>
      <c r="K199" s="74"/>
      <c r="L199" s="405"/>
      <c r="M199" s="74"/>
      <c r="N199" s="74"/>
    </row>
    <row r="200" spans="1:14" s="8" customFormat="1" ht="18.75">
      <c r="A200" s="176" t="s">
        <v>863</v>
      </c>
      <c r="B200" s="71"/>
      <c r="C200" s="71"/>
      <c r="D200" s="73"/>
      <c r="E200" s="404"/>
      <c r="F200" s="74"/>
      <c r="G200" s="74"/>
      <c r="H200" s="74"/>
      <c r="I200" s="74"/>
      <c r="J200" s="74"/>
      <c r="K200" s="74"/>
      <c r="L200" s="405"/>
      <c r="M200" s="74"/>
      <c r="N200" s="74"/>
    </row>
    <row r="201" spans="1:14" s="8" customFormat="1" ht="18.75">
      <c r="A201" s="176"/>
      <c r="B201" s="71" t="s">
        <v>861</v>
      </c>
      <c r="C201" s="71"/>
      <c r="D201" s="73" t="s">
        <v>531</v>
      </c>
      <c r="E201" s="404"/>
      <c r="F201" s="74"/>
      <c r="G201" s="74"/>
      <c r="H201" s="74"/>
      <c r="I201" s="74"/>
      <c r="J201" s="74"/>
      <c r="K201" s="74"/>
      <c r="L201" s="405"/>
      <c r="M201" s="74">
        <v>65</v>
      </c>
      <c r="N201" s="74"/>
    </row>
    <row r="202" spans="1:14" s="8" customFormat="1" ht="18.75">
      <c r="A202" s="176"/>
      <c r="B202" s="71" t="s">
        <v>862</v>
      </c>
      <c r="C202" s="71"/>
      <c r="D202" s="73"/>
      <c r="E202" s="404"/>
      <c r="F202" s="74"/>
      <c r="G202" s="74"/>
      <c r="H202" s="74"/>
      <c r="I202" s="74"/>
      <c r="J202" s="74"/>
      <c r="K202" s="74"/>
      <c r="L202" s="405"/>
      <c r="M202" s="74"/>
      <c r="N202" s="74"/>
    </row>
    <row r="203" spans="1:14" s="8" customFormat="1" ht="18.75">
      <c r="A203" s="176"/>
      <c r="B203" s="71" t="s">
        <v>682</v>
      </c>
      <c r="C203" s="71"/>
      <c r="D203" s="73" t="s">
        <v>531</v>
      </c>
      <c r="E203" s="404"/>
      <c r="F203" s="74"/>
      <c r="G203" s="74"/>
      <c r="H203" s="74"/>
      <c r="I203" s="74"/>
      <c r="J203" s="74"/>
      <c r="K203" s="74"/>
      <c r="L203" s="405"/>
      <c r="M203" s="74">
        <v>8</v>
      </c>
      <c r="N203" s="74"/>
    </row>
    <row r="204" spans="1:14" s="8" customFormat="1" ht="18.75">
      <c r="A204" s="176" t="s">
        <v>864</v>
      </c>
      <c r="B204" s="71"/>
      <c r="C204" s="71"/>
      <c r="D204" s="73"/>
      <c r="E204" s="404"/>
      <c r="F204" s="74"/>
      <c r="G204" s="74"/>
      <c r="H204" s="74"/>
      <c r="I204" s="74"/>
      <c r="J204" s="74"/>
      <c r="K204" s="74"/>
      <c r="L204" s="405"/>
      <c r="M204" s="74"/>
      <c r="N204" s="74"/>
    </row>
    <row r="205" spans="1:14" s="8" customFormat="1" ht="18.75">
      <c r="A205" s="176"/>
      <c r="B205" s="71" t="s">
        <v>865</v>
      </c>
      <c r="C205" s="71"/>
      <c r="D205" s="73" t="s">
        <v>867</v>
      </c>
      <c r="E205" s="404"/>
      <c r="F205" s="74"/>
      <c r="G205" s="74"/>
      <c r="H205" s="74"/>
      <c r="I205" s="74"/>
      <c r="J205" s="74"/>
      <c r="K205" s="74"/>
      <c r="L205" s="405"/>
      <c r="M205" s="74" t="s">
        <v>868</v>
      </c>
      <c r="N205" s="74"/>
    </row>
    <row r="206" spans="1:14" s="8" customFormat="1" ht="18.75">
      <c r="A206" s="176"/>
      <c r="B206" s="71" t="s">
        <v>866</v>
      </c>
      <c r="C206" s="71"/>
      <c r="D206" s="73" t="s">
        <v>365</v>
      </c>
      <c r="E206" s="404"/>
      <c r="F206" s="74"/>
      <c r="G206" s="74"/>
      <c r="H206" s="74"/>
      <c r="I206" s="74"/>
      <c r="J206" s="74"/>
      <c r="K206" s="74"/>
      <c r="L206" s="405"/>
      <c r="M206" s="74"/>
      <c r="N206" s="74"/>
    </row>
    <row r="207" spans="1:14" s="8" customFormat="1" ht="18.75">
      <c r="A207" s="176" t="s">
        <v>869</v>
      </c>
      <c r="B207" s="71"/>
      <c r="C207" s="71"/>
      <c r="D207" s="73"/>
      <c r="E207" s="404"/>
      <c r="F207" s="74"/>
      <c r="G207" s="74"/>
      <c r="H207" s="74"/>
      <c r="I207" s="74"/>
      <c r="J207" s="74"/>
      <c r="K207" s="74"/>
      <c r="L207" s="405"/>
      <c r="M207" s="74"/>
      <c r="N207" s="74"/>
    </row>
    <row r="208" spans="1:14" s="8" customFormat="1" ht="18.75">
      <c r="A208" s="176"/>
      <c r="B208" s="71" t="s">
        <v>870</v>
      </c>
      <c r="C208" s="71"/>
      <c r="D208" s="73" t="s">
        <v>531</v>
      </c>
      <c r="E208" s="404"/>
      <c r="F208" s="74"/>
      <c r="G208" s="74"/>
      <c r="H208" s="74"/>
      <c r="I208" s="74"/>
      <c r="J208" s="74"/>
      <c r="K208" s="74"/>
      <c r="L208" s="405"/>
      <c r="M208" s="74">
        <v>85</v>
      </c>
      <c r="N208" s="74"/>
    </row>
    <row r="209" spans="1:14" s="8" customFormat="1" ht="18.75">
      <c r="A209" s="176"/>
      <c r="B209" s="71" t="s">
        <v>871</v>
      </c>
      <c r="C209" s="71"/>
      <c r="D209" s="73"/>
      <c r="E209" s="404"/>
      <c r="F209" s="74"/>
      <c r="G209" s="74"/>
      <c r="H209" s="74"/>
      <c r="I209" s="74"/>
      <c r="J209" s="74"/>
      <c r="K209" s="74"/>
      <c r="L209" s="405"/>
      <c r="M209" s="74"/>
      <c r="N209" s="74"/>
    </row>
    <row r="210" spans="1:14" s="8" customFormat="1" ht="18.75">
      <c r="A210" s="176"/>
      <c r="B210" s="71" t="s">
        <v>870</v>
      </c>
      <c r="C210" s="71"/>
      <c r="D210" s="73" t="s">
        <v>531</v>
      </c>
      <c r="E210" s="404"/>
      <c r="F210" s="74"/>
      <c r="G210" s="74"/>
      <c r="H210" s="74"/>
      <c r="I210" s="74"/>
      <c r="J210" s="74"/>
      <c r="K210" s="74"/>
      <c r="L210" s="405"/>
      <c r="M210" s="74">
        <v>80</v>
      </c>
      <c r="N210" s="74"/>
    </row>
    <row r="211" spans="1:14" s="8" customFormat="1" ht="18.75">
      <c r="A211" s="176"/>
      <c r="B211" s="71" t="s">
        <v>872</v>
      </c>
      <c r="C211" s="71"/>
      <c r="D211" s="73"/>
      <c r="E211" s="404"/>
      <c r="F211" s="74"/>
      <c r="G211" s="74"/>
      <c r="H211" s="74"/>
      <c r="I211" s="74"/>
      <c r="J211" s="74"/>
      <c r="K211" s="74"/>
      <c r="L211" s="405"/>
      <c r="M211" s="74"/>
      <c r="N211" s="74"/>
    </row>
    <row r="212" spans="1:14" s="8" customFormat="1" ht="18.75">
      <c r="A212" s="176" t="s">
        <v>873</v>
      </c>
      <c r="B212" s="71"/>
      <c r="C212" s="71"/>
      <c r="D212" s="73"/>
      <c r="E212" s="404"/>
      <c r="F212" s="74"/>
      <c r="G212" s="74"/>
      <c r="H212" s="74"/>
      <c r="I212" s="74"/>
      <c r="J212" s="74"/>
      <c r="K212" s="74"/>
      <c r="L212" s="405"/>
      <c r="M212" s="74"/>
      <c r="N212" s="74"/>
    </row>
    <row r="213" spans="1:14" s="8" customFormat="1" ht="18.75">
      <c r="A213" s="176"/>
      <c r="B213" s="71" t="s">
        <v>682</v>
      </c>
      <c r="C213" s="71"/>
      <c r="D213" s="73" t="s">
        <v>531</v>
      </c>
      <c r="E213" s="404"/>
      <c r="F213" s="74"/>
      <c r="G213" s="74"/>
      <c r="H213" s="74"/>
      <c r="I213" s="74"/>
      <c r="J213" s="74"/>
      <c r="K213" s="74"/>
      <c r="L213" s="405"/>
      <c r="M213" s="74">
        <v>8</v>
      </c>
      <c r="N213" s="74"/>
    </row>
    <row r="214" spans="1:14" s="8" customFormat="1" ht="18.75">
      <c r="A214" s="176"/>
      <c r="B214" s="71" t="s">
        <v>874</v>
      </c>
      <c r="C214" s="71"/>
      <c r="D214" s="73" t="s">
        <v>531</v>
      </c>
      <c r="E214" s="404"/>
      <c r="F214" s="74"/>
      <c r="G214" s="74"/>
      <c r="H214" s="74"/>
      <c r="I214" s="74"/>
      <c r="J214" s="74"/>
      <c r="K214" s="74"/>
      <c r="L214" s="405"/>
      <c r="M214" s="74">
        <v>75</v>
      </c>
      <c r="N214" s="74"/>
    </row>
    <row r="215" spans="1:14" s="8" customFormat="1" ht="18.75">
      <c r="A215" s="176"/>
      <c r="B215" s="71" t="s">
        <v>875</v>
      </c>
      <c r="C215" s="71"/>
      <c r="D215" s="73"/>
      <c r="E215" s="404"/>
      <c r="F215" s="74"/>
      <c r="G215" s="74"/>
      <c r="H215" s="74"/>
      <c r="I215" s="74"/>
      <c r="J215" s="74"/>
      <c r="K215" s="74"/>
      <c r="L215" s="405"/>
      <c r="M215" s="74"/>
      <c r="N215" s="74"/>
    </row>
    <row r="216" spans="1:14" s="8" customFormat="1" ht="18.75">
      <c r="A216" s="176" t="s">
        <v>876</v>
      </c>
      <c r="B216" s="71"/>
      <c r="C216" s="71"/>
      <c r="D216" s="73"/>
      <c r="E216" s="404"/>
      <c r="F216" s="74"/>
      <c r="G216" s="74"/>
      <c r="H216" s="74"/>
      <c r="I216" s="74"/>
      <c r="J216" s="74"/>
      <c r="K216" s="74"/>
      <c r="L216" s="405"/>
      <c r="M216" s="74"/>
      <c r="N216" s="74"/>
    </row>
    <row r="217" spans="1:14" s="8" customFormat="1" ht="18.75">
      <c r="A217" s="176"/>
      <c r="B217" s="71" t="s">
        <v>1074</v>
      </c>
      <c r="C217" s="71"/>
      <c r="D217" s="73" t="s">
        <v>531</v>
      </c>
      <c r="E217" s="404"/>
      <c r="F217" s="74"/>
      <c r="G217" s="74"/>
      <c r="H217" s="74"/>
      <c r="I217" s="74"/>
      <c r="J217" s="74"/>
      <c r="K217" s="74"/>
      <c r="L217" s="405"/>
      <c r="M217" s="74" t="s">
        <v>907</v>
      </c>
      <c r="N217" s="74"/>
    </row>
    <row r="218" spans="1:14" s="8" customFormat="1" ht="20.25" customHeight="1">
      <c r="A218" s="176"/>
      <c r="B218" s="71" t="s">
        <v>1075</v>
      </c>
      <c r="C218" s="71"/>
      <c r="D218" s="73" t="s">
        <v>531</v>
      </c>
      <c r="E218" s="404"/>
      <c r="F218" s="74"/>
      <c r="G218" s="74"/>
      <c r="H218" s="74"/>
      <c r="I218" s="74"/>
      <c r="J218" s="74"/>
      <c r="K218" s="74"/>
      <c r="L218" s="405"/>
      <c r="M218" s="74" t="s">
        <v>1077</v>
      </c>
      <c r="N218" s="74"/>
    </row>
    <row r="219" spans="1:14" s="8" customFormat="1" ht="20.25" customHeight="1">
      <c r="A219" s="176"/>
      <c r="B219" s="71" t="s">
        <v>1076</v>
      </c>
      <c r="C219" s="71"/>
      <c r="D219" s="73"/>
      <c r="E219" s="404"/>
      <c r="F219" s="74"/>
      <c r="G219" s="74"/>
      <c r="H219" s="74"/>
      <c r="I219" s="74"/>
      <c r="J219" s="74"/>
      <c r="K219" s="74"/>
      <c r="L219" s="405"/>
      <c r="M219" s="74"/>
      <c r="N219" s="74"/>
    </row>
    <row r="220" spans="1:14" s="8" customFormat="1" ht="20.25" customHeight="1">
      <c r="A220" s="176"/>
      <c r="B220" s="71" t="s">
        <v>1078</v>
      </c>
      <c r="C220" s="71"/>
      <c r="D220" s="73" t="s">
        <v>937</v>
      </c>
      <c r="E220" s="404"/>
      <c r="F220" s="74"/>
      <c r="G220" s="74"/>
      <c r="H220" s="74"/>
      <c r="I220" s="74"/>
      <c r="J220" s="74"/>
      <c r="K220" s="74"/>
      <c r="L220" s="405"/>
      <c r="M220" s="74" t="s">
        <v>690</v>
      </c>
      <c r="N220" s="74"/>
    </row>
    <row r="221" spans="1:14" s="8" customFormat="1" ht="20.25" customHeight="1">
      <c r="A221" s="176"/>
      <c r="B221" s="71" t="s">
        <v>1079</v>
      </c>
      <c r="C221" s="71"/>
      <c r="D221" s="73"/>
      <c r="E221" s="404"/>
      <c r="F221" s="74"/>
      <c r="G221" s="74"/>
      <c r="H221" s="74"/>
      <c r="I221" s="74"/>
      <c r="J221" s="74"/>
      <c r="K221" s="74"/>
      <c r="L221" s="405"/>
      <c r="M221" s="74"/>
      <c r="N221" s="74"/>
    </row>
    <row r="222" spans="1:14" s="8" customFormat="1" ht="20.25" customHeight="1">
      <c r="A222" s="176" t="s">
        <v>877</v>
      </c>
      <c r="B222" s="71"/>
      <c r="C222" s="71"/>
      <c r="D222" s="73"/>
      <c r="E222" s="404"/>
      <c r="F222" s="74"/>
      <c r="G222" s="74"/>
      <c r="H222" s="74"/>
      <c r="I222" s="74"/>
      <c r="J222" s="74"/>
      <c r="K222" s="74"/>
      <c r="L222" s="405"/>
      <c r="M222" s="74"/>
      <c r="N222" s="74"/>
    </row>
    <row r="223" spans="1:14" s="8" customFormat="1" ht="18.75">
      <c r="A223" s="176"/>
      <c r="B223" s="71" t="s">
        <v>682</v>
      </c>
      <c r="C223" s="71"/>
      <c r="D223" s="73" t="s">
        <v>531</v>
      </c>
      <c r="E223" s="404"/>
      <c r="F223" s="74"/>
      <c r="G223" s="74"/>
      <c r="H223" s="74"/>
      <c r="I223" s="74"/>
      <c r="J223" s="74"/>
      <c r="K223" s="74"/>
      <c r="L223" s="405"/>
      <c r="M223" s="74">
        <v>8</v>
      </c>
      <c r="N223" s="74"/>
    </row>
    <row r="224" spans="1:14" s="8" customFormat="1" ht="20.25" customHeight="1">
      <c r="A224" s="176"/>
      <c r="B224" s="71" t="s">
        <v>591</v>
      </c>
      <c r="C224" s="71"/>
      <c r="D224" s="73" t="s">
        <v>137</v>
      </c>
      <c r="E224" s="404"/>
      <c r="F224" s="74"/>
      <c r="G224" s="74"/>
      <c r="H224" s="74"/>
      <c r="I224" s="74"/>
      <c r="J224" s="74"/>
      <c r="K224" s="74"/>
      <c r="L224" s="405"/>
      <c r="M224" s="74" t="s">
        <v>868</v>
      </c>
      <c r="N224" s="74"/>
    </row>
    <row r="225" spans="1:14" s="8" customFormat="1" ht="20.25" customHeight="1">
      <c r="A225" s="176" t="s">
        <v>882</v>
      </c>
      <c r="B225" s="71"/>
      <c r="C225" s="71"/>
      <c r="D225" s="73"/>
      <c r="E225" s="404"/>
      <c r="F225" s="74"/>
      <c r="G225" s="74"/>
      <c r="H225" s="74"/>
      <c r="I225" s="74"/>
      <c r="J225" s="74"/>
      <c r="K225" s="74"/>
      <c r="L225" s="405"/>
      <c r="M225" s="74"/>
      <c r="N225" s="74"/>
    </row>
    <row r="226" spans="1:14" s="8" customFormat="1" ht="20.25" customHeight="1">
      <c r="A226" s="176"/>
      <c r="B226" s="71" t="s">
        <v>878</v>
      </c>
      <c r="C226" s="71"/>
      <c r="D226" s="73" t="s">
        <v>689</v>
      </c>
      <c r="E226" s="404"/>
      <c r="F226" s="74"/>
      <c r="G226" s="74"/>
      <c r="H226" s="74"/>
      <c r="I226" s="74"/>
      <c r="J226" s="74"/>
      <c r="K226" s="74"/>
      <c r="L226" s="405"/>
      <c r="M226" s="74">
        <v>0.25</v>
      </c>
      <c r="N226" s="74"/>
    </row>
    <row r="227" spans="1:14" s="8" customFormat="1" ht="20.25" customHeight="1">
      <c r="A227" s="176"/>
      <c r="B227" s="71" t="s">
        <v>879</v>
      </c>
      <c r="C227" s="71"/>
      <c r="D227" s="73"/>
      <c r="E227" s="404"/>
      <c r="F227" s="74"/>
      <c r="G227" s="74"/>
      <c r="H227" s="74"/>
      <c r="I227" s="74"/>
      <c r="J227" s="74"/>
      <c r="K227" s="74"/>
      <c r="L227" s="405"/>
      <c r="M227" s="74"/>
      <c r="N227" s="74"/>
    </row>
    <row r="228" spans="1:14" s="8" customFormat="1" ht="20.25" customHeight="1">
      <c r="A228" s="176"/>
      <c r="B228" s="71" t="s">
        <v>880</v>
      </c>
      <c r="C228" s="71"/>
      <c r="D228" s="73" t="s">
        <v>689</v>
      </c>
      <c r="E228" s="404"/>
      <c r="F228" s="74"/>
      <c r="G228" s="74"/>
      <c r="H228" s="74"/>
      <c r="I228" s="74"/>
      <c r="J228" s="74"/>
      <c r="K228" s="74"/>
      <c r="L228" s="405"/>
      <c r="M228" s="74" t="s">
        <v>868</v>
      </c>
      <c r="N228" s="74"/>
    </row>
    <row r="229" spans="1:14" s="8" customFormat="1" ht="18.75">
      <c r="A229" s="70"/>
      <c r="B229" s="71" t="s">
        <v>881</v>
      </c>
      <c r="C229" s="71"/>
      <c r="D229" s="73"/>
      <c r="E229" s="404"/>
      <c r="F229" s="74"/>
      <c r="G229" s="74"/>
      <c r="H229" s="74"/>
      <c r="I229" s="74"/>
      <c r="J229" s="74"/>
      <c r="K229" s="74"/>
      <c r="L229" s="405"/>
      <c r="M229" s="74"/>
      <c r="N229" s="74"/>
    </row>
    <row r="230" spans="1:14" s="8" customFormat="1" ht="18.75">
      <c r="A230" s="70"/>
      <c r="B230" s="71" t="s">
        <v>1072</v>
      </c>
      <c r="C230" s="71"/>
      <c r="D230" s="73" t="s">
        <v>689</v>
      </c>
      <c r="E230" s="404"/>
      <c r="F230" s="74"/>
      <c r="G230" s="74"/>
      <c r="H230" s="74"/>
      <c r="I230" s="74"/>
      <c r="J230" s="74"/>
      <c r="K230" s="74"/>
      <c r="L230" s="405"/>
      <c r="M230" s="74" t="s">
        <v>1073</v>
      </c>
      <c r="N230" s="74"/>
    </row>
    <row r="231" spans="1:14" s="8" customFormat="1" ht="20.25" customHeight="1">
      <c r="A231" s="176" t="s">
        <v>883</v>
      </c>
      <c r="B231" s="71"/>
      <c r="C231" s="71"/>
      <c r="D231" s="73"/>
      <c r="E231" s="404"/>
      <c r="F231" s="74"/>
      <c r="G231" s="74"/>
      <c r="H231" s="74"/>
      <c r="I231" s="74"/>
      <c r="J231" s="74"/>
      <c r="K231" s="74"/>
      <c r="L231" s="405"/>
      <c r="M231" s="74"/>
      <c r="N231" s="74"/>
    </row>
    <row r="232" spans="1:14" s="8" customFormat="1" ht="20.25" customHeight="1">
      <c r="A232" s="176"/>
      <c r="B232" s="71" t="s">
        <v>878</v>
      </c>
      <c r="C232" s="71"/>
      <c r="D232" s="73" t="s">
        <v>689</v>
      </c>
      <c r="E232" s="404"/>
      <c r="F232" s="74"/>
      <c r="G232" s="74"/>
      <c r="H232" s="74"/>
      <c r="I232" s="74"/>
      <c r="J232" s="74"/>
      <c r="K232" s="74"/>
      <c r="L232" s="405"/>
      <c r="M232" s="74">
        <v>0.25</v>
      </c>
      <c r="N232" s="74"/>
    </row>
    <row r="233" spans="1:14" s="8" customFormat="1" ht="20.25" customHeight="1">
      <c r="A233" s="176"/>
      <c r="B233" s="71" t="s">
        <v>879</v>
      </c>
      <c r="C233" s="71"/>
      <c r="D233" s="73"/>
      <c r="E233" s="404"/>
      <c r="F233" s="74"/>
      <c r="G233" s="74"/>
      <c r="H233" s="74"/>
      <c r="I233" s="74"/>
      <c r="J233" s="74"/>
      <c r="K233" s="74"/>
      <c r="L233" s="405"/>
      <c r="M233" s="74"/>
      <c r="N233" s="74"/>
    </row>
    <row r="234" spans="1:14" s="8" customFormat="1" ht="20.25" customHeight="1">
      <c r="A234" s="176"/>
      <c r="B234" s="71" t="s">
        <v>884</v>
      </c>
      <c r="C234" s="71"/>
      <c r="D234" s="73" t="s">
        <v>618</v>
      </c>
      <c r="E234" s="404"/>
      <c r="F234" s="74"/>
      <c r="G234" s="74"/>
      <c r="H234" s="74"/>
      <c r="I234" s="74"/>
      <c r="J234" s="74"/>
      <c r="K234" s="74"/>
      <c r="L234" s="405"/>
      <c r="M234" s="74">
        <v>3</v>
      </c>
      <c r="N234" s="74"/>
    </row>
    <row r="235" spans="1:14" s="8" customFormat="1" ht="20.25" customHeight="1">
      <c r="A235" s="176"/>
      <c r="B235" s="71" t="s">
        <v>885</v>
      </c>
      <c r="C235" s="71"/>
      <c r="D235" s="73" t="s">
        <v>278</v>
      </c>
      <c r="E235" s="404"/>
      <c r="F235" s="74"/>
      <c r="G235" s="74"/>
      <c r="H235" s="74"/>
      <c r="I235" s="74"/>
      <c r="J235" s="74"/>
      <c r="K235" s="74"/>
      <c r="L235" s="405"/>
      <c r="M235" s="74"/>
      <c r="N235" s="74"/>
    </row>
    <row r="236" spans="1:14" s="8" customFormat="1" ht="20.25" customHeight="1">
      <c r="A236" s="176"/>
      <c r="B236" s="71" t="s">
        <v>886</v>
      </c>
      <c r="C236" s="71"/>
      <c r="D236" s="73"/>
      <c r="E236" s="404"/>
      <c r="F236" s="74"/>
      <c r="G236" s="74"/>
      <c r="H236" s="74"/>
      <c r="I236" s="74"/>
      <c r="J236" s="74"/>
      <c r="K236" s="74"/>
      <c r="L236" s="405"/>
      <c r="M236" s="74"/>
      <c r="N236" s="74"/>
    </row>
    <row r="237" spans="1:14" s="8" customFormat="1" ht="21" customHeight="1">
      <c r="A237" s="63" t="s">
        <v>887</v>
      </c>
      <c r="B237" s="23"/>
      <c r="C237" s="23"/>
      <c r="D237" s="44"/>
      <c r="E237" s="491"/>
      <c r="F237" s="46"/>
      <c r="G237" s="46"/>
      <c r="H237" s="46"/>
      <c r="I237" s="46"/>
      <c r="J237" s="46"/>
      <c r="K237" s="46"/>
      <c r="L237" s="426"/>
      <c r="M237" s="46"/>
      <c r="N237" s="46"/>
    </row>
    <row r="238" spans="1:14" s="8" customFormat="1" ht="20.25" customHeight="1">
      <c r="A238" s="176"/>
      <c r="B238" s="71" t="s">
        <v>888</v>
      </c>
      <c r="C238" s="71"/>
      <c r="D238" s="73" t="s">
        <v>219</v>
      </c>
      <c r="E238" s="404"/>
      <c r="F238" s="74"/>
      <c r="G238" s="74"/>
      <c r="H238" s="74"/>
      <c r="I238" s="74"/>
      <c r="J238" s="74"/>
      <c r="K238" s="74"/>
      <c r="L238" s="405"/>
      <c r="M238" s="74" t="s">
        <v>868</v>
      </c>
      <c r="N238" s="74"/>
    </row>
    <row r="239" spans="1:14" s="8" customFormat="1" ht="20.25" customHeight="1">
      <c r="A239" s="176" t="s">
        <v>889</v>
      </c>
      <c r="B239" s="71"/>
      <c r="C239" s="71"/>
      <c r="D239" s="73"/>
      <c r="E239" s="404"/>
      <c r="F239" s="74"/>
      <c r="G239" s="74"/>
      <c r="H239" s="74"/>
      <c r="I239" s="74"/>
      <c r="J239" s="74"/>
      <c r="K239" s="74"/>
      <c r="L239" s="405"/>
      <c r="M239" s="74"/>
      <c r="N239" s="74"/>
    </row>
    <row r="240" spans="1:14" s="8" customFormat="1" ht="20.25" customHeight="1">
      <c r="A240" s="176"/>
      <c r="B240" s="71" t="s">
        <v>687</v>
      </c>
      <c r="C240" s="71"/>
      <c r="D240" s="73" t="s">
        <v>689</v>
      </c>
      <c r="E240" s="404"/>
      <c r="F240" s="74"/>
      <c r="G240" s="74"/>
      <c r="H240" s="74"/>
      <c r="I240" s="74"/>
      <c r="J240" s="74"/>
      <c r="K240" s="74"/>
      <c r="L240" s="405"/>
      <c r="M240" s="74" t="s">
        <v>868</v>
      </c>
      <c r="N240" s="74"/>
    </row>
    <row r="241" spans="1:14" s="8" customFormat="1" ht="20.25" customHeight="1">
      <c r="A241" s="176"/>
      <c r="B241" s="71" t="s">
        <v>890</v>
      </c>
      <c r="C241" s="71"/>
      <c r="D241" s="73"/>
      <c r="E241" s="404"/>
      <c r="F241" s="74"/>
      <c r="G241" s="74"/>
      <c r="H241" s="74"/>
      <c r="I241" s="74"/>
      <c r="J241" s="74"/>
      <c r="K241" s="74"/>
      <c r="L241" s="405"/>
      <c r="M241" s="74"/>
      <c r="N241" s="74"/>
    </row>
    <row r="242" spans="1:14" s="8" customFormat="1" ht="20.25" customHeight="1">
      <c r="A242" s="176"/>
      <c r="B242" s="71" t="s">
        <v>687</v>
      </c>
      <c r="C242" s="71"/>
      <c r="D242" s="73" t="s">
        <v>689</v>
      </c>
      <c r="E242" s="404"/>
      <c r="F242" s="74"/>
      <c r="G242" s="74"/>
      <c r="H242" s="74"/>
      <c r="I242" s="74"/>
      <c r="J242" s="74"/>
      <c r="K242" s="74"/>
      <c r="L242" s="405"/>
      <c r="M242" s="74" t="s">
        <v>891</v>
      </c>
      <c r="N242" s="74"/>
    </row>
    <row r="243" spans="1:14" s="8" customFormat="1" ht="20.25" customHeight="1">
      <c r="A243" s="176"/>
      <c r="B243" s="71" t="s">
        <v>892</v>
      </c>
      <c r="C243" s="71"/>
      <c r="D243" s="73"/>
      <c r="E243" s="404"/>
      <c r="F243" s="74"/>
      <c r="G243" s="74"/>
      <c r="H243" s="74"/>
      <c r="I243" s="74"/>
      <c r="J243" s="74"/>
      <c r="K243" s="74"/>
      <c r="L243" s="405"/>
      <c r="M243" s="74"/>
      <c r="N243" s="74"/>
    </row>
    <row r="244" spans="1:14" s="8" customFormat="1" ht="20.25" customHeight="1">
      <c r="A244" s="176" t="s">
        <v>893</v>
      </c>
      <c r="B244" s="71"/>
      <c r="C244" s="71"/>
      <c r="D244" s="73"/>
      <c r="E244" s="404"/>
      <c r="F244" s="74"/>
      <c r="G244" s="74"/>
      <c r="H244" s="74"/>
      <c r="I244" s="74"/>
      <c r="J244" s="74"/>
      <c r="K244" s="74"/>
      <c r="L244" s="405"/>
      <c r="M244" s="74"/>
      <c r="N244" s="74"/>
    </row>
    <row r="245" spans="1:14" s="8" customFormat="1" ht="20.25" customHeight="1">
      <c r="A245" s="176"/>
      <c r="B245" s="71" t="s">
        <v>894</v>
      </c>
      <c r="C245" s="71"/>
      <c r="D245" s="73" t="s">
        <v>895</v>
      </c>
      <c r="E245" s="404"/>
      <c r="F245" s="74"/>
      <c r="G245" s="74"/>
      <c r="H245" s="74"/>
      <c r="I245" s="74"/>
      <c r="J245" s="74"/>
      <c r="K245" s="74"/>
      <c r="L245" s="405"/>
      <c r="M245" s="74" t="s">
        <v>896</v>
      </c>
      <c r="N245" s="74"/>
    </row>
    <row r="246" spans="1:14" s="8" customFormat="1" ht="20.25" customHeight="1">
      <c r="A246" s="176" t="s">
        <v>943</v>
      </c>
      <c r="B246" s="71"/>
      <c r="C246" s="71"/>
      <c r="D246" s="73"/>
      <c r="E246" s="404"/>
      <c r="F246" s="74"/>
      <c r="G246" s="74"/>
      <c r="H246" s="74"/>
      <c r="I246" s="74"/>
      <c r="J246" s="74"/>
      <c r="K246" s="74"/>
      <c r="L246" s="405"/>
      <c r="M246" s="74"/>
      <c r="N246" s="74"/>
    </row>
    <row r="247" spans="1:16" s="8" customFormat="1" ht="20.25" customHeight="1">
      <c r="A247" s="176"/>
      <c r="B247" s="71" t="s">
        <v>1388</v>
      </c>
      <c r="C247" s="71"/>
      <c r="D247" s="73"/>
      <c r="E247" s="404"/>
      <c r="F247" s="74"/>
      <c r="G247" s="74"/>
      <c r="H247" s="74"/>
      <c r="I247" s="74"/>
      <c r="J247" s="74"/>
      <c r="K247" s="74"/>
      <c r="L247" s="405"/>
      <c r="M247" s="74"/>
      <c r="N247" s="74"/>
      <c r="P247" s="1111" t="s">
        <v>1390</v>
      </c>
    </row>
    <row r="248" spans="1:14" s="8" customFormat="1" ht="20.25" customHeight="1">
      <c r="A248" s="176" t="s">
        <v>947</v>
      </c>
      <c r="B248" s="71"/>
      <c r="C248" s="71"/>
      <c r="D248" s="73"/>
      <c r="E248" s="404"/>
      <c r="F248" s="74"/>
      <c r="G248" s="74"/>
      <c r="H248" s="74"/>
      <c r="I248" s="74"/>
      <c r="J248" s="74"/>
      <c r="K248" s="74"/>
      <c r="L248" s="405"/>
      <c r="M248" s="74"/>
      <c r="N248" s="74"/>
    </row>
    <row r="249" spans="1:16" s="8" customFormat="1" ht="20.25" customHeight="1">
      <c r="A249" s="176"/>
      <c r="B249" s="71" t="s">
        <v>1389</v>
      </c>
      <c r="C249" s="71"/>
      <c r="D249" s="73"/>
      <c r="E249" s="404"/>
      <c r="F249" s="74"/>
      <c r="G249" s="74"/>
      <c r="H249" s="74"/>
      <c r="I249" s="74"/>
      <c r="J249" s="74"/>
      <c r="K249" s="74"/>
      <c r="L249" s="405"/>
      <c r="M249" s="74"/>
      <c r="N249" s="74"/>
      <c r="P249" s="1111" t="s">
        <v>1390</v>
      </c>
    </row>
    <row r="250" spans="1:14" s="8" customFormat="1" ht="20.25" customHeight="1">
      <c r="A250" s="176" t="s">
        <v>954</v>
      </c>
      <c r="B250" s="71"/>
      <c r="C250" s="71"/>
      <c r="D250" s="73"/>
      <c r="E250" s="404"/>
      <c r="F250" s="74"/>
      <c r="G250" s="74"/>
      <c r="H250" s="74"/>
      <c r="I250" s="74"/>
      <c r="J250" s="74"/>
      <c r="K250" s="74"/>
      <c r="L250" s="405"/>
      <c r="M250" s="74"/>
      <c r="N250" s="74"/>
    </row>
    <row r="251" spans="1:16" s="8" customFormat="1" ht="20.25" customHeight="1">
      <c r="A251" s="176"/>
      <c r="B251" s="71" t="s">
        <v>1395</v>
      </c>
      <c r="C251" s="71"/>
      <c r="D251" s="73"/>
      <c r="E251" s="404"/>
      <c r="F251" s="74"/>
      <c r="G251" s="74"/>
      <c r="H251" s="74"/>
      <c r="I251" s="74"/>
      <c r="J251" s="74"/>
      <c r="K251" s="74"/>
      <c r="L251" s="405"/>
      <c r="M251" s="74"/>
      <c r="N251" s="74"/>
      <c r="P251" s="1111" t="s">
        <v>1390</v>
      </c>
    </row>
    <row r="252" spans="1:16" s="8" customFormat="1" ht="20.25" customHeight="1">
      <c r="A252" s="176"/>
      <c r="B252" s="71" t="s">
        <v>1396</v>
      </c>
      <c r="C252" s="71"/>
      <c r="D252" s="73"/>
      <c r="E252" s="404"/>
      <c r="F252" s="74"/>
      <c r="G252" s="74"/>
      <c r="H252" s="74"/>
      <c r="I252" s="74"/>
      <c r="J252" s="74"/>
      <c r="K252" s="74"/>
      <c r="L252" s="405"/>
      <c r="M252" s="74"/>
      <c r="N252" s="74"/>
      <c r="P252" s="1111"/>
    </row>
    <row r="253" spans="1:14" s="8" customFormat="1" ht="20.25" customHeight="1">
      <c r="A253" s="176" t="s">
        <v>960</v>
      </c>
      <c r="B253" s="71"/>
      <c r="C253" s="71"/>
      <c r="D253" s="73"/>
      <c r="E253" s="404"/>
      <c r="F253" s="74"/>
      <c r="G253" s="74"/>
      <c r="H253" s="74"/>
      <c r="I253" s="74"/>
      <c r="J253" s="74"/>
      <c r="K253" s="74"/>
      <c r="L253" s="405"/>
      <c r="M253" s="74"/>
      <c r="N253" s="74"/>
    </row>
    <row r="254" spans="1:16" s="8" customFormat="1" ht="20.25" customHeight="1">
      <c r="A254" s="176"/>
      <c r="B254" s="71" t="s">
        <v>1397</v>
      </c>
      <c r="C254" s="71"/>
      <c r="D254" s="73"/>
      <c r="E254" s="404"/>
      <c r="F254" s="74"/>
      <c r="G254" s="74"/>
      <c r="H254" s="74"/>
      <c r="I254" s="74"/>
      <c r="J254" s="74"/>
      <c r="K254" s="74"/>
      <c r="L254" s="405"/>
      <c r="M254" s="74"/>
      <c r="N254" s="74"/>
      <c r="P254" s="1111" t="s">
        <v>1390</v>
      </c>
    </row>
    <row r="255" spans="1:14" s="8" customFormat="1" ht="20.25" customHeight="1">
      <c r="A255" s="86"/>
      <c r="B255" s="87"/>
      <c r="C255" s="88"/>
      <c r="D255" s="89"/>
      <c r="E255" s="90"/>
      <c r="F255" s="90"/>
      <c r="G255" s="90"/>
      <c r="H255" s="90"/>
      <c r="I255" s="90"/>
      <c r="J255" s="90"/>
      <c r="K255" s="90"/>
      <c r="L255" s="90"/>
      <c r="M255" s="90"/>
      <c r="N255" s="90"/>
    </row>
    <row r="256" spans="1:14" s="8" customFormat="1" ht="20.25" customHeight="1">
      <c r="A256" s="52"/>
      <c r="B256" s="52"/>
      <c r="C256" s="52"/>
      <c r="D256" s="178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</row>
    <row r="257" spans="1:14" s="8" customFormat="1" ht="20.25" customHeight="1">
      <c r="A257" s="52"/>
      <c r="B257" s="52"/>
      <c r="C257" s="52"/>
      <c r="D257" s="178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</row>
    <row r="258" spans="1:14" s="8" customFormat="1" ht="20.25" customHeight="1">
      <c r="A258" s="52"/>
      <c r="B258" s="52"/>
      <c r="C258" s="52"/>
      <c r="D258" s="178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</row>
    <row r="259" spans="1:14" s="8" customFormat="1" ht="20.25" customHeight="1">
      <c r="A259" s="52"/>
      <c r="B259" s="52"/>
      <c r="C259" s="52"/>
      <c r="D259" s="178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</row>
    <row r="260" spans="1:14" s="8" customFormat="1" ht="20.25" customHeight="1">
      <c r="A260" s="52"/>
      <c r="B260" s="52"/>
      <c r="C260" s="52"/>
      <c r="D260" s="178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</row>
    <row r="261" spans="1:14" s="8" customFormat="1" ht="20.25" customHeight="1">
      <c r="A261" s="52"/>
      <c r="B261" s="52"/>
      <c r="C261" s="52"/>
      <c r="D261" s="178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</row>
    <row r="262" spans="1:14" s="8" customFormat="1" ht="20.25" customHeight="1">
      <c r="A262" s="52"/>
      <c r="B262" s="52"/>
      <c r="C262" s="52"/>
      <c r="D262" s="178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</row>
    <row r="263" spans="1:14" s="8" customFormat="1" ht="20.25" customHeight="1">
      <c r="A263" s="52"/>
      <c r="B263" s="52"/>
      <c r="C263" s="52"/>
      <c r="D263" s="178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</row>
    <row r="264" spans="1:14" s="8" customFormat="1" ht="20.25" customHeight="1">
      <c r="A264" s="52"/>
      <c r="B264" s="52"/>
      <c r="C264" s="52"/>
      <c r="D264" s="178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</row>
    <row r="265" spans="1:14" s="8" customFormat="1" ht="20.25" customHeight="1">
      <c r="A265" s="52"/>
      <c r="B265" s="52"/>
      <c r="C265" s="52"/>
      <c r="D265" s="178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</row>
    <row r="266" spans="1:14" s="8" customFormat="1" ht="20.25" customHeight="1">
      <c r="A266" s="52"/>
      <c r="B266" s="52"/>
      <c r="C266" s="52"/>
      <c r="D266" s="178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</row>
    <row r="267" spans="1:14" s="8" customFormat="1" ht="20.25" customHeight="1">
      <c r="A267" s="52"/>
      <c r="B267" s="52"/>
      <c r="C267" s="52"/>
      <c r="D267" s="178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</row>
    <row r="268" spans="1:14" s="8" customFormat="1" ht="20.25" customHeight="1">
      <c r="A268" s="52"/>
      <c r="B268" s="52"/>
      <c r="C268" s="52"/>
      <c r="D268" s="178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</row>
    <row r="269" spans="1:14" s="8" customFormat="1" ht="20.25" customHeight="1">
      <c r="A269" s="52"/>
      <c r="B269" s="52"/>
      <c r="C269" s="52"/>
      <c r="D269" s="178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</row>
    <row r="270" spans="1:14" s="8" customFormat="1" ht="20.25" customHeight="1">
      <c r="A270" s="52"/>
      <c r="B270" s="52"/>
      <c r="C270" s="52"/>
      <c r="D270" s="178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</row>
    <row r="271" spans="1:14" s="8" customFormat="1" ht="20.25" customHeight="1">
      <c r="A271" s="52"/>
      <c r="B271" s="52"/>
      <c r="C271" s="52"/>
      <c r="D271" s="178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</row>
    <row r="272" spans="1:14" s="8" customFormat="1" ht="20.25" customHeight="1">
      <c r="A272" s="52"/>
      <c r="B272" s="52"/>
      <c r="C272" s="52"/>
      <c r="D272" s="178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</row>
    <row r="273" spans="1:14" s="8" customFormat="1" ht="20.25" customHeight="1">
      <c r="A273" s="52"/>
      <c r="B273" s="52"/>
      <c r="C273" s="52"/>
      <c r="D273" s="178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</row>
    <row r="274" spans="1:14" s="8" customFormat="1" ht="20.25" customHeight="1">
      <c r="A274" s="52"/>
      <c r="B274" s="52"/>
      <c r="C274" s="52"/>
      <c r="D274" s="178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</row>
    <row r="275" spans="1:14" s="8" customFormat="1" ht="20.25" customHeight="1">
      <c r="A275" s="52"/>
      <c r="B275" s="52"/>
      <c r="C275" s="52"/>
      <c r="D275" s="178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</row>
    <row r="276" s="2" customFormat="1" ht="24.75" customHeight="1">
      <c r="A276" s="1"/>
    </row>
    <row r="277" s="2" customFormat="1" ht="15" customHeight="1"/>
    <row r="278" s="2" customFormat="1" ht="19.5" customHeight="1"/>
    <row r="279" s="2" customFormat="1" ht="15" customHeight="1"/>
    <row r="280" s="2" customFormat="1" ht="19.5" customHeight="1">
      <c r="A280" s="1"/>
    </row>
    <row r="281" s="2" customFormat="1" ht="14.25" customHeight="1"/>
    <row r="282" s="2" customFormat="1" ht="19.5" customHeight="1"/>
    <row r="283" s="2" customFormat="1" ht="19.5" customHeight="1"/>
    <row r="284" s="2" customFormat="1" ht="19.5" customHeight="1"/>
    <row r="285" s="2" customFormat="1" ht="19.5" customHeight="1"/>
  </sheetData>
  <sheetProtection/>
  <mergeCells count="10">
    <mergeCell ref="M128:N128"/>
    <mergeCell ref="A129:C129"/>
    <mergeCell ref="A7:C7"/>
    <mergeCell ref="M178:N178"/>
    <mergeCell ref="A179:C179"/>
    <mergeCell ref="M6:M8"/>
    <mergeCell ref="N6:N8"/>
    <mergeCell ref="M89:M91"/>
    <mergeCell ref="A90:C90"/>
    <mergeCell ref="N89:N91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6"/>
  <sheetViews>
    <sheetView zoomScalePageLayoutView="0" workbookViewId="0" topLeftCell="A28">
      <selection activeCell="A42" sqref="A42:IV43"/>
    </sheetView>
  </sheetViews>
  <sheetFormatPr defaultColWidth="9.140625" defaultRowHeight="21.75"/>
  <cols>
    <col min="1" max="3" width="2.7109375" style="581" customWidth="1"/>
    <col min="4" max="4" width="2.28125" style="581" customWidth="1"/>
    <col min="5" max="6" width="2.421875" style="581" customWidth="1"/>
    <col min="7" max="7" width="62.00390625" style="581" customWidth="1"/>
    <col min="8" max="9" width="10.57421875" style="581" customWidth="1"/>
    <col min="10" max="10" width="42.8515625" style="581" customWidth="1"/>
    <col min="11" max="11" width="26.57421875" style="581" customWidth="1"/>
    <col min="12" max="12" width="10.57421875" style="581" hidden="1" customWidth="1"/>
    <col min="13" max="13" width="10.7109375" style="581" hidden="1" customWidth="1"/>
    <col min="14" max="14" width="10.57421875" style="581" hidden="1" customWidth="1"/>
    <col min="15" max="15" width="10.421875" style="581" hidden="1" customWidth="1"/>
    <col min="16" max="16" width="11.8515625" style="581" hidden="1" customWidth="1"/>
    <col min="17" max="17" width="27.7109375" style="581" hidden="1" customWidth="1"/>
    <col min="18" max="18" width="8.00390625" style="581" customWidth="1"/>
    <col min="19" max="19" width="7.7109375" style="581" customWidth="1"/>
    <col min="20" max="20" width="8.00390625" style="581" customWidth="1"/>
    <col min="21" max="16384" width="9.140625" style="581" customWidth="1"/>
  </cols>
  <sheetData>
    <row r="1" spans="1:16" s="513" customFormat="1" ht="19.5" customHeight="1">
      <c r="A1" s="615" t="s">
        <v>1377</v>
      </c>
      <c r="P1" s="514"/>
    </row>
    <row r="2" spans="1:17" s="520" customFormat="1" ht="19.5" customHeight="1">
      <c r="A2" s="515"/>
      <c r="B2" s="516"/>
      <c r="C2" s="516"/>
      <c r="D2" s="516"/>
      <c r="E2" s="516"/>
      <c r="F2" s="516"/>
      <c r="G2" s="517"/>
      <c r="H2" s="1245" t="s">
        <v>220</v>
      </c>
      <c r="I2" s="1246"/>
      <c r="J2" s="1247" t="s">
        <v>1378</v>
      </c>
      <c r="K2" s="1247" t="s">
        <v>1379</v>
      </c>
      <c r="L2" s="1252" t="s">
        <v>169</v>
      </c>
      <c r="M2" s="1253"/>
      <c r="N2" s="1253"/>
      <c r="O2" s="1254"/>
      <c r="P2" s="518"/>
      <c r="Q2" s="519"/>
    </row>
    <row r="3" spans="1:17" s="520" customFormat="1" ht="19.5" customHeight="1">
      <c r="A3" s="521"/>
      <c r="B3" s="522"/>
      <c r="C3" s="522"/>
      <c r="F3" s="522"/>
      <c r="G3" s="523" t="s">
        <v>253</v>
      </c>
      <c r="H3" s="1247" t="s">
        <v>530</v>
      </c>
      <c r="I3" s="1247" t="s">
        <v>1137</v>
      </c>
      <c r="J3" s="1248"/>
      <c r="K3" s="1248"/>
      <c r="L3" s="524" t="s">
        <v>536</v>
      </c>
      <c r="M3" s="524" t="s">
        <v>537</v>
      </c>
      <c r="N3" s="524" t="s">
        <v>538</v>
      </c>
      <c r="O3" s="525" t="s">
        <v>539</v>
      </c>
      <c r="P3" s="526" t="s">
        <v>77</v>
      </c>
      <c r="Q3" s="527" t="s">
        <v>79</v>
      </c>
    </row>
    <row r="4" spans="1:17" s="520" customFormat="1" ht="19.5" customHeight="1">
      <c r="A4" s="528"/>
      <c r="B4" s="529"/>
      <c r="C4" s="529"/>
      <c r="D4" s="529"/>
      <c r="E4" s="529"/>
      <c r="F4" s="529"/>
      <c r="G4" s="530"/>
      <c r="H4" s="1249"/>
      <c r="I4" s="1249"/>
      <c r="J4" s="1249"/>
      <c r="K4" s="1249"/>
      <c r="L4" s="531" t="s">
        <v>771</v>
      </c>
      <c r="M4" s="531" t="s">
        <v>772</v>
      </c>
      <c r="N4" s="531" t="s">
        <v>773</v>
      </c>
      <c r="O4" s="531" t="s">
        <v>774</v>
      </c>
      <c r="P4" s="532"/>
      <c r="Q4" s="533"/>
    </row>
    <row r="5" spans="1:17" s="520" customFormat="1" ht="19.5" customHeight="1">
      <c r="A5" s="584" t="s">
        <v>1095</v>
      </c>
      <c r="B5" s="585"/>
      <c r="C5" s="585"/>
      <c r="D5" s="585"/>
      <c r="E5" s="585"/>
      <c r="F5" s="585"/>
      <c r="G5" s="586"/>
      <c r="H5" s="1032"/>
      <c r="I5" s="1032"/>
      <c r="J5" s="1032"/>
      <c r="K5" s="1032"/>
      <c r="L5" s="1028"/>
      <c r="M5" s="587"/>
      <c r="N5" s="587"/>
      <c r="O5" s="587"/>
      <c r="P5" s="588" t="e">
        <f>SUM(#REF!+P24+P13)</f>
        <v>#REF!</v>
      </c>
      <c r="Q5" s="589"/>
    </row>
    <row r="6" spans="1:19" s="1042" customFormat="1" ht="21" customHeight="1">
      <c r="A6" s="1033" t="s">
        <v>1381</v>
      </c>
      <c r="B6" s="1034"/>
      <c r="C6" s="1034"/>
      <c r="D6" s="1034"/>
      <c r="E6" s="1034"/>
      <c r="F6" s="1035"/>
      <c r="G6" s="1036"/>
      <c r="H6" s="1036"/>
      <c r="I6" s="1036"/>
      <c r="J6" s="1036"/>
      <c r="K6" s="1036"/>
      <c r="L6" s="1037"/>
      <c r="M6" s="230"/>
      <c r="N6" s="1038"/>
      <c r="O6" s="1039"/>
      <c r="P6" s="1040"/>
      <c r="Q6" s="1041"/>
      <c r="R6" s="1126"/>
      <c r="S6" s="1125"/>
    </row>
    <row r="7" spans="1:19" s="1042" customFormat="1" ht="21" customHeight="1">
      <c r="A7" s="1043" t="s">
        <v>1136</v>
      </c>
      <c r="B7" s="1044"/>
      <c r="C7" s="1044"/>
      <c r="D7" s="1044"/>
      <c r="E7" s="1044"/>
      <c r="F7" s="1047"/>
      <c r="G7" s="1045"/>
      <c r="H7" s="1046"/>
      <c r="I7" s="1046"/>
      <c r="J7" s="1046"/>
      <c r="K7" s="1046"/>
      <c r="L7" s="1037"/>
      <c r="M7" s="230"/>
      <c r="N7" s="1038"/>
      <c r="O7" s="1039"/>
      <c r="P7" s="1040"/>
      <c r="Q7" s="1041"/>
      <c r="R7" s="1126"/>
      <c r="S7" s="1125"/>
    </row>
    <row r="8" spans="1:17" s="267" customFormat="1" ht="18.75" customHeight="1">
      <c r="A8" s="141" t="s">
        <v>131</v>
      </c>
      <c r="B8" s="142"/>
      <c r="C8" s="142"/>
      <c r="D8" s="142"/>
      <c r="E8" s="67"/>
      <c r="F8" s="67"/>
      <c r="G8" s="68"/>
      <c r="H8" s="135" t="s">
        <v>294</v>
      </c>
      <c r="I8" s="135"/>
      <c r="J8" s="135"/>
      <c r="K8" s="135"/>
      <c r="L8" s="320"/>
      <c r="M8" s="149"/>
      <c r="N8" s="149"/>
      <c r="O8" s="149"/>
      <c r="P8" s="150">
        <f>SUM(P25)</f>
        <v>50000</v>
      </c>
      <c r="Q8" s="266"/>
    </row>
    <row r="9" spans="1:17" s="267" customFormat="1" ht="18.75" customHeight="1">
      <c r="A9" s="141" t="s">
        <v>132</v>
      </c>
      <c r="B9" s="142"/>
      <c r="C9" s="142"/>
      <c r="D9" s="142"/>
      <c r="E9" s="67"/>
      <c r="F9" s="67"/>
      <c r="G9" s="68"/>
      <c r="H9" s="135" t="s">
        <v>294</v>
      </c>
      <c r="I9" s="135"/>
      <c r="J9" s="135"/>
      <c r="K9" s="135"/>
      <c r="L9" s="320"/>
      <c r="M9" s="149"/>
      <c r="N9" s="149"/>
      <c r="O9" s="149"/>
      <c r="P9" s="170"/>
      <c r="Q9" s="266"/>
    </row>
    <row r="10" spans="1:17" s="267" customFormat="1" ht="18.75" customHeight="1">
      <c r="A10" s="141" t="s">
        <v>1118</v>
      </c>
      <c r="B10" s="142"/>
      <c r="C10" s="142"/>
      <c r="D10" s="142"/>
      <c r="E10" s="67"/>
      <c r="F10" s="67"/>
      <c r="G10" s="68"/>
      <c r="H10" s="135" t="s">
        <v>294</v>
      </c>
      <c r="I10" s="135"/>
      <c r="J10" s="135"/>
      <c r="K10" s="135"/>
      <c r="L10" s="320"/>
      <c r="M10" s="149"/>
      <c r="N10" s="149"/>
      <c r="O10" s="149"/>
      <c r="P10" s="170"/>
      <c r="Q10" s="266"/>
    </row>
    <row r="11" spans="1:17" s="267" customFormat="1" ht="18.75" customHeight="1">
      <c r="A11" s="141" t="s">
        <v>295</v>
      </c>
      <c r="B11" s="142"/>
      <c r="C11" s="142"/>
      <c r="D11" s="142"/>
      <c r="E11" s="67"/>
      <c r="F11" s="67"/>
      <c r="G11" s="68"/>
      <c r="H11" s="135" t="s">
        <v>294</v>
      </c>
      <c r="I11" s="135"/>
      <c r="J11" s="135"/>
      <c r="K11" s="135"/>
      <c r="L11" s="448" t="s">
        <v>775</v>
      </c>
      <c r="M11" s="136"/>
      <c r="N11" s="137"/>
      <c r="O11" s="202" t="s">
        <v>776</v>
      </c>
      <c r="P11" s="170"/>
      <c r="Q11" s="266"/>
    </row>
    <row r="12" spans="1:17" s="267" customFormat="1" ht="18.75" customHeight="1">
      <c r="A12" s="141"/>
      <c r="B12" s="142"/>
      <c r="C12" s="142"/>
      <c r="D12" s="142"/>
      <c r="E12" s="67"/>
      <c r="F12" s="67"/>
      <c r="G12" s="68"/>
      <c r="H12" s="135"/>
      <c r="I12" s="135"/>
      <c r="J12" s="135"/>
      <c r="K12" s="135"/>
      <c r="L12" s="448"/>
      <c r="M12" s="141"/>
      <c r="N12" s="137"/>
      <c r="O12" s="196"/>
      <c r="P12" s="170"/>
      <c r="Q12" s="266"/>
    </row>
    <row r="13" spans="1:17" s="7" customFormat="1" ht="18" customHeight="1">
      <c r="A13" s="141" t="s">
        <v>845</v>
      </c>
      <c r="B13" s="142"/>
      <c r="C13" s="142"/>
      <c r="D13" s="142"/>
      <c r="E13" s="67"/>
      <c r="F13" s="67"/>
      <c r="G13" s="68"/>
      <c r="H13" s="135" t="s">
        <v>674</v>
      </c>
      <c r="I13" s="135"/>
      <c r="J13" s="135"/>
      <c r="K13" s="135"/>
      <c r="L13" s="320"/>
      <c r="M13" s="149"/>
      <c r="N13" s="149"/>
      <c r="O13" s="149"/>
      <c r="P13" s="150">
        <f>SUM(P14,P31)</f>
        <v>2160000</v>
      </c>
      <c r="Q13" s="97"/>
    </row>
    <row r="14" spans="1:17" s="267" customFormat="1" ht="18" customHeight="1">
      <c r="A14" s="141" t="s">
        <v>840</v>
      </c>
      <c r="B14" s="263"/>
      <c r="C14" s="263"/>
      <c r="D14" s="263"/>
      <c r="E14" s="263"/>
      <c r="F14" s="263"/>
      <c r="G14" s="263"/>
      <c r="H14" s="135" t="s">
        <v>674</v>
      </c>
      <c r="I14" s="135"/>
      <c r="J14" s="135"/>
      <c r="K14" s="135"/>
      <c r="L14" s="448" t="s">
        <v>775</v>
      </c>
      <c r="M14" s="136"/>
      <c r="N14" s="137"/>
      <c r="O14" s="202" t="s">
        <v>776</v>
      </c>
      <c r="P14" s="335">
        <f>SUM(P15)</f>
        <v>2000000</v>
      </c>
      <c r="Q14" s="306"/>
    </row>
    <row r="15" spans="1:17" s="267" customFormat="1" ht="18" customHeight="1">
      <c r="A15" s="141" t="s">
        <v>846</v>
      </c>
      <c r="B15" s="263"/>
      <c r="C15" s="263"/>
      <c r="D15" s="263"/>
      <c r="E15" s="263"/>
      <c r="F15" s="263"/>
      <c r="G15" s="263"/>
      <c r="H15" s="135"/>
      <c r="I15" s="135"/>
      <c r="J15" s="135"/>
      <c r="K15" s="135"/>
      <c r="L15" s="448" t="s">
        <v>775</v>
      </c>
      <c r="M15" s="97"/>
      <c r="N15" s="139"/>
      <c r="O15" s="202" t="s">
        <v>776</v>
      </c>
      <c r="P15" s="335">
        <v>2000000</v>
      </c>
      <c r="Q15" s="68" t="s">
        <v>1035</v>
      </c>
    </row>
    <row r="16" spans="1:17" s="267" customFormat="1" ht="15" customHeight="1">
      <c r="A16" s="268"/>
      <c r="B16" s="263"/>
      <c r="C16" s="263"/>
      <c r="D16" s="263"/>
      <c r="E16" s="263"/>
      <c r="F16" s="263"/>
      <c r="G16" s="263"/>
      <c r="H16" s="255"/>
      <c r="I16" s="255"/>
      <c r="J16" s="255"/>
      <c r="K16" s="255"/>
      <c r="L16" s="264"/>
      <c r="M16" s="265"/>
      <c r="N16" s="264"/>
      <c r="O16" s="315"/>
      <c r="P16" s="314"/>
      <c r="Q16" s="306"/>
    </row>
    <row r="17" spans="1:17" s="267" customFormat="1" ht="18.75" customHeight="1">
      <c r="A17" s="141" t="s">
        <v>353</v>
      </c>
      <c r="B17" s="142"/>
      <c r="C17" s="142"/>
      <c r="D17" s="142"/>
      <c r="E17" s="67"/>
      <c r="F17" s="67"/>
      <c r="G17" s="68"/>
      <c r="H17" s="135" t="s">
        <v>294</v>
      </c>
      <c r="I17" s="135"/>
      <c r="J17" s="135"/>
      <c r="K17" s="135"/>
      <c r="L17" s="319"/>
      <c r="M17" s="313"/>
      <c r="N17" s="313"/>
      <c r="O17" s="313"/>
      <c r="P17" s="288"/>
      <c r="Q17" s="266"/>
    </row>
    <row r="18" spans="1:17" s="267" customFormat="1" ht="18.75" customHeight="1">
      <c r="A18" s="141" t="s">
        <v>354</v>
      </c>
      <c r="B18" s="142"/>
      <c r="C18" s="142"/>
      <c r="D18" s="142"/>
      <c r="E18" s="67"/>
      <c r="F18" s="67"/>
      <c r="G18" s="68"/>
      <c r="H18" s="135" t="s">
        <v>294</v>
      </c>
      <c r="I18" s="135"/>
      <c r="J18" s="135"/>
      <c r="K18" s="135"/>
      <c r="L18" s="319"/>
      <c r="M18" s="313"/>
      <c r="N18" s="313"/>
      <c r="O18" s="313"/>
      <c r="P18" s="288"/>
      <c r="Q18" s="266"/>
    </row>
    <row r="19" spans="1:17" s="267" customFormat="1" ht="18.75" customHeight="1">
      <c r="A19" s="141" t="s">
        <v>458</v>
      </c>
      <c r="B19" s="142"/>
      <c r="C19" s="142"/>
      <c r="D19" s="142"/>
      <c r="E19" s="67"/>
      <c r="F19" s="67"/>
      <c r="G19" s="68"/>
      <c r="H19" s="135" t="s">
        <v>294</v>
      </c>
      <c r="I19" s="135"/>
      <c r="J19" s="135"/>
      <c r="K19" s="135"/>
      <c r="L19" s="319"/>
      <c r="M19" s="313"/>
      <c r="N19" s="313"/>
      <c r="O19" s="313"/>
      <c r="P19" s="288"/>
      <c r="Q19" s="266"/>
    </row>
    <row r="20" spans="1:17" s="267" customFormat="1" ht="18.75" customHeight="1">
      <c r="A20" s="141" t="s">
        <v>459</v>
      </c>
      <c r="B20" s="142"/>
      <c r="C20" s="142"/>
      <c r="D20" s="142"/>
      <c r="E20" s="67"/>
      <c r="F20" s="67"/>
      <c r="G20" s="68"/>
      <c r="H20" s="135" t="s">
        <v>294</v>
      </c>
      <c r="I20" s="135"/>
      <c r="J20" s="135"/>
      <c r="K20" s="135"/>
      <c r="L20" s="448" t="s">
        <v>775</v>
      </c>
      <c r="M20" s="136"/>
      <c r="N20" s="137"/>
      <c r="O20" s="202" t="s">
        <v>776</v>
      </c>
      <c r="P20" s="288"/>
      <c r="Q20" s="266"/>
    </row>
    <row r="21" spans="1:17" s="267" customFormat="1" ht="18.75" customHeight="1">
      <c r="A21" s="141"/>
      <c r="B21" s="142"/>
      <c r="C21" s="142"/>
      <c r="D21" s="142"/>
      <c r="E21" s="67"/>
      <c r="F21" s="67"/>
      <c r="G21" s="68"/>
      <c r="H21" s="135"/>
      <c r="I21" s="135"/>
      <c r="J21" s="135"/>
      <c r="K21" s="135"/>
      <c r="L21" s="448"/>
      <c r="M21" s="142"/>
      <c r="N21" s="137"/>
      <c r="O21" s="202"/>
      <c r="P21" s="288"/>
      <c r="Q21" s="272"/>
    </row>
    <row r="22" spans="1:19" s="1057" customFormat="1" ht="20.25" customHeight="1">
      <c r="A22" s="1048" t="s">
        <v>1138</v>
      </c>
      <c r="B22" s="1049"/>
      <c r="C22" s="1049"/>
      <c r="D22" s="1049"/>
      <c r="E22" s="1049"/>
      <c r="F22" s="1059"/>
      <c r="G22" s="1058"/>
      <c r="H22" s="1050"/>
      <c r="I22" s="1050"/>
      <c r="J22" s="1050"/>
      <c r="K22" s="1050"/>
      <c r="L22" s="1038"/>
      <c r="M22" s="1052"/>
      <c r="N22" s="1053"/>
      <c r="O22" s="1054"/>
      <c r="P22" s="1055"/>
      <c r="Q22" s="1056"/>
      <c r="R22" s="1072"/>
      <c r="S22" s="1092"/>
    </row>
    <row r="23" spans="1:17" s="267" customFormat="1" ht="18.75" customHeight="1">
      <c r="A23" s="141" t="s">
        <v>131</v>
      </c>
      <c r="B23" s="142"/>
      <c r="C23" s="142"/>
      <c r="D23" s="142"/>
      <c r="E23" s="67"/>
      <c r="F23" s="67"/>
      <c r="G23" s="68"/>
      <c r="H23" s="135" t="s">
        <v>676</v>
      </c>
      <c r="I23" s="135"/>
      <c r="J23" s="135"/>
      <c r="K23" s="135"/>
      <c r="L23" s="320"/>
      <c r="M23" s="149"/>
      <c r="N23" s="149"/>
      <c r="O23" s="149"/>
      <c r="P23" s="150">
        <f>SUM(P50)</f>
        <v>199200</v>
      </c>
      <c r="Q23" s="266"/>
    </row>
    <row r="24" spans="1:17" s="267" customFormat="1" ht="18.75" customHeight="1">
      <c r="A24" s="141" t="s">
        <v>847</v>
      </c>
      <c r="B24" s="269"/>
      <c r="C24" s="269"/>
      <c r="D24" s="269"/>
      <c r="E24" s="263"/>
      <c r="F24" s="263"/>
      <c r="G24" s="263"/>
      <c r="H24" s="260"/>
      <c r="I24" s="260"/>
      <c r="J24" s="260"/>
      <c r="K24" s="260"/>
      <c r="L24" s="448"/>
      <c r="M24" s="266"/>
      <c r="N24" s="264"/>
      <c r="O24" s="196"/>
      <c r="P24" s="138">
        <f>SUM(P25)</f>
        <v>50000</v>
      </c>
      <c r="Q24" s="306"/>
    </row>
    <row r="25" spans="1:17" s="144" customFormat="1" ht="18.75">
      <c r="A25" s="141" t="s">
        <v>692</v>
      </c>
      <c r="B25" s="142"/>
      <c r="C25" s="142"/>
      <c r="D25" s="67"/>
      <c r="E25" s="67"/>
      <c r="F25" s="67"/>
      <c r="G25" s="142"/>
      <c r="H25" s="135" t="s">
        <v>676</v>
      </c>
      <c r="I25" s="135"/>
      <c r="J25" s="135"/>
      <c r="K25" s="135"/>
      <c r="L25" s="448" t="s">
        <v>775</v>
      </c>
      <c r="M25" s="136"/>
      <c r="N25" s="137"/>
      <c r="O25" s="202" t="s">
        <v>776</v>
      </c>
      <c r="P25" s="138">
        <f>SUM(P26:P27)</f>
        <v>50000</v>
      </c>
      <c r="Q25" s="287"/>
    </row>
    <row r="26" spans="1:17" s="7" customFormat="1" ht="18.75">
      <c r="A26" s="332"/>
      <c r="B26" s="67" t="s">
        <v>897</v>
      </c>
      <c r="C26" s="67"/>
      <c r="D26" s="67"/>
      <c r="E26" s="173"/>
      <c r="F26" s="68"/>
      <c r="G26" s="68"/>
      <c r="H26" s="77"/>
      <c r="I26" s="77"/>
      <c r="J26" s="77"/>
      <c r="K26" s="77"/>
      <c r="L26" s="96"/>
      <c r="M26" s="171"/>
      <c r="N26" s="333"/>
      <c r="O26" s="149"/>
      <c r="P26" s="329">
        <v>30000</v>
      </c>
      <c r="Q26" s="223" t="s">
        <v>1062</v>
      </c>
    </row>
    <row r="27" spans="1:17" s="7" customFormat="1" ht="18.75">
      <c r="A27" s="332"/>
      <c r="B27" s="67" t="s">
        <v>1134</v>
      </c>
      <c r="C27" s="67"/>
      <c r="D27" s="67"/>
      <c r="E27" s="67"/>
      <c r="F27" s="173"/>
      <c r="G27" s="67"/>
      <c r="H27" s="77"/>
      <c r="I27" s="77"/>
      <c r="J27" s="77"/>
      <c r="K27" s="77"/>
      <c r="L27" s="96"/>
      <c r="M27" s="171"/>
      <c r="N27" s="333"/>
      <c r="O27" s="149"/>
      <c r="P27" s="329">
        <v>20000</v>
      </c>
      <c r="Q27" s="223" t="s">
        <v>1071</v>
      </c>
    </row>
    <row r="28" spans="1:17" s="144" customFormat="1" ht="13.5" customHeight="1">
      <c r="A28" s="141"/>
      <c r="B28" s="142"/>
      <c r="C28" s="142"/>
      <c r="D28" s="67"/>
      <c r="E28" s="67"/>
      <c r="F28" s="67"/>
      <c r="G28" s="142"/>
      <c r="H28" s="136"/>
      <c r="I28" s="136"/>
      <c r="J28" s="136"/>
      <c r="K28" s="136"/>
      <c r="L28" s="153"/>
      <c r="M28" s="154"/>
      <c r="N28" s="153"/>
      <c r="O28" s="286"/>
      <c r="P28" s="140"/>
      <c r="Q28" s="287"/>
    </row>
    <row r="29" spans="1:17" s="7" customFormat="1" ht="18" customHeight="1">
      <c r="A29" s="141" t="s">
        <v>845</v>
      </c>
      <c r="B29" s="142"/>
      <c r="C29" s="142"/>
      <c r="D29" s="142"/>
      <c r="E29" s="67"/>
      <c r="F29" s="67"/>
      <c r="G29" s="68"/>
      <c r="H29" s="135" t="s">
        <v>674</v>
      </c>
      <c r="I29" s="135"/>
      <c r="J29" s="135"/>
      <c r="K29" s="135"/>
      <c r="L29" s="320"/>
      <c r="M29" s="149"/>
      <c r="N29" s="149"/>
      <c r="O29" s="149"/>
      <c r="P29" s="150">
        <f>SUM(P30,P56)</f>
        <v>239000</v>
      </c>
      <c r="Q29" s="97"/>
    </row>
    <row r="30" spans="1:17" s="267" customFormat="1" ht="19.5" customHeight="1">
      <c r="A30" s="141" t="s">
        <v>841</v>
      </c>
      <c r="B30" s="263"/>
      <c r="C30" s="263"/>
      <c r="D30" s="263"/>
      <c r="E30" s="263"/>
      <c r="F30" s="263"/>
      <c r="G30" s="263"/>
      <c r="H30" s="135" t="s">
        <v>674</v>
      </c>
      <c r="I30" s="135"/>
      <c r="J30" s="135"/>
      <c r="K30" s="135"/>
      <c r="L30" s="153"/>
      <c r="M30" s="154"/>
      <c r="N30" s="153"/>
      <c r="O30" s="286"/>
      <c r="P30" s="138">
        <f>SUM(P32)</f>
        <v>160000</v>
      </c>
      <c r="Q30" s="306"/>
    </row>
    <row r="31" spans="1:17" s="144" customFormat="1" ht="18.75">
      <c r="A31" s="141" t="s">
        <v>693</v>
      </c>
      <c r="B31" s="142"/>
      <c r="C31" s="142"/>
      <c r="D31" s="67"/>
      <c r="E31" s="67"/>
      <c r="F31" s="67"/>
      <c r="G31" s="142"/>
      <c r="H31" s="135" t="s">
        <v>674</v>
      </c>
      <c r="I31" s="135"/>
      <c r="J31" s="135"/>
      <c r="K31" s="135"/>
      <c r="L31" s="153"/>
      <c r="M31" s="154"/>
      <c r="N31" s="153"/>
      <c r="O31" s="286"/>
      <c r="P31" s="138">
        <f>SUM(P33)</f>
        <v>160000</v>
      </c>
      <c r="Q31" s="287"/>
    </row>
    <row r="32" spans="1:17" s="144" customFormat="1" ht="18.75">
      <c r="A32" s="141" t="s">
        <v>842</v>
      </c>
      <c r="B32" s="142"/>
      <c r="C32" s="142"/>
      <c r="D32" s="67"/>
      <c r="E32" s="67"/>
      <c r="F32" s="67"/>
      <c r="G32" s="142"/>
      <c r="H32" s="135" t="s">
        <v>674</v>
      </c>
      <c r="I32" s="135"/>
      <c r="J32" s="135"/>
      <c r="K32" s="135"/>
      <c r="L32" s="448" t="s">
        <v>775</v>
      </c>
      <c r="M32" s="136"/>
      <c r="N32" s="137"/>
      <c r="O32" s="202" t="s">
        <v>776</v>
      </c>
      <c r="P32" s="138">
        <f>SUM(P33)</f>
        <v>160000</v>
      </c>
      <c r="Q32" s="287"/>
    </row>
    <row r="33" spans="1:17" s="7" customFormat="1" ht="18.75">
      <c r="A33" s="332"/>
      <c r="B33" s="67" t="s">
        <v>1097</v>
      </c>
      <c r="C33" s="67"/>
      <c r="D33" s="67"/>
      <c r="E33" s="173"/>
      <c r="F33" s="68"/>
      <c r="G33" s="68"/>
      <c r="H33" s="77"/>
      <c r="I33" s="77"/>
      <c r="J33" s="77"/>
      <c r="K33" s="77"/>
      <c r="L33" s="96"/>
      <c r="M33" s="171"/>
      <c r="N33" s="333"/>
      <c r="O33" s="149"/>
      <c r="P33" s="329">
        <v>160000</v>
      </c>
      <c r="Q33" s="223" t="s">
        <v>1062</v>
      </c>
    </row>
    <row r="34" spans="1:17" s="7" customFormat="1" ht="13.5" customHeight="1">
      <c r="A34" s="332"/>
      <c r="B34" s="67"/>
      <c r="C34" s="67"/>
      <c r="D34" s="67"/>
      <c r="E34" s="173"/>
      <c r="F34" s="67"/>
      <c r="G34" s="68"/>
      <c r="H34" s="77"/>
      <c r="I34" s="77"/>
      <c r="J34" s="77"/>
      <c r="K34" s="77"/>
      <c r="L34" s="169"/>
      <c r="M34" s="171"/>
      <c r="N34" s="171"/>
      <c r="O34" s="171"/>
      <c r="P34" s="329"/>
      <c r="Q34" s="223"/>
    </row>
    <row r="35" spans="1:19" s="1071" customFormat="1" ht="19.5" customHeight="1">
      <c r="A35" s="1033" t="s">
        <v>1383</v>
      </c>
      <c r="B35" s="1034"/>
      <c r="C35" s="1034"/>
      <c r="D35" s="1034"/>
      <c r="E35" s="1034"/>
      <c r="F35" s="1035"/>
      <c r="G35" s="1036"/>
      <c r="H35" s="1036"/>
      <c r="I35" s="1036"/>
      <c r="J35" s="1036"/>
      <c r="K35" s="1036"/>
      <c r="L35" s="1065"/>
      <c r="M35" s="1066"/>
      <c r="N35" s="1067"/>
      <c r="O35" s="1068"/>
      <c r="P35" s="1069"/>
      <c r="Q35" s="1070"/>
      <c r="R35" s="1127"/>
      <c r="S35" s="1128"/>
    </row>
    <row r="36" spans="1:19" s="1042" customFormat="1" ht="21" customHeight="1">
      <c r="A36" s="1043" t="s">
        <v>1136</v>
      </c>
      <c r="B36" s="1044"/>
      <c r="C36" s="1044"/>
      <c r="D36" s="1044"/>
      <c r="E36" s="1044"/>
      <c r="F36" s="1047"/>
      <c r="G36" s="1045"/>
      <c r="H36" s="1046"/>
      <c r="I36" s="1046"/>
      <c r="J36" s="1046"/>
      <c r="K36" s="1046"/>
      <c r="L36" s="1037"/>
      <c r="M36" s="230"/>
      <c r="N36" s="1038"/>
      <c r="O36" s="1039"/>
      <c r="P36" s="1040"/>
      <c r="Q36" s="1041"/>
      <c r="R36" s="1126"/>
      <c r="S36" s="1125"/>
    </row>
    <row r="37" spans="1:19" s="1077" customFormat="1" ht="17.25" customHeight="1">
      <c r="A37" s="1072" t="s">
        <v>504</v>
      </c>
      <c r="B37" s="1062"/>
      <c r="C37" s="1062"/>
      <c r="D37" s="1062"/>
      <c r="E37" s="1062"/>
      <c r="F37" s="1073"/>
      <c r="G37" s="1038"/>
      <c r="H37" s="1038"/>
      <c r="I37" s="1038"/>
      <c r="J37" s="1038"/>
      <c r="K37" s="1074"/>
      <c r="L37" s="1075"/>
      <c r="M37" s="1075"/>
      <c r="N37" s="1075"/>
      <c r="O37" s="1054">
        <f>SUM(O54,O123,O25)</f>
        <v>0</v>
      </c>
      <c r="P37" s="1054">
        <f>SUM(P54,P123,P25,P129)</f>
        <v>50000</v>
      </c>
      <c r="Q37" s="1076"/>
      <c r="R37" s="1072"/>
      <c r="S37" s="1091"/>
    </row>
    <row r="38" spans="1:17" s="158" customFormat="1" ht="19.5" customHeight="1">
      <c r="A38" s="141" t="s">
        <v>830</v>
      </c>
      <c r="B38" s="142"/>
      <c r="C38" s="142"/>
      <c r="D38" s="484"/>
      <c r="E38" s="142"/>
      <c r="F38" s="142"/>
      <c r="G38" s="143"/>
      <c r="H38" s="136"/>
      <c r="I38" s="136"/>
      <c r="J38" s="136"/>
      <c r="K38" s="136"/>
      <c r="L38" s="143"/>
      <c r="M38" s="136"/>
      <c r="N38" s="142"/>
      <c r="O38" s="136"/>
      <c r="P38" s="138">
        <f>SUM(P39)</f>
        <v>168000</v>
      </c>
      <c r="Q38" s="136"/>
    </row>
    <row r="39" spans="1:17" s="158" customFormat="1" ht="19.5" customHeight="1">
      <c r="A39" s="141" t="s">
        <v>831</v>
      </c>
      <c r="B39" s="142"/>
      <c r="C39" s="142"/>
      <c r="D39" s="142"/>
      <c r="E39" s="142"/>
      <c r="F39" s="142"/>
      <c r="G39" s="143"/>
      <c r="H39" s="136"/>
      <c r="I39" s="136"/>
      <c r="J39" s="136"/>
      <c r="K39" s="136"/>
      <c r="L39" s="143"/>
      <c r="M39" s="136"/>
      <c r="N39" s="142"/>
      <c r="O39" s="136"/>
      <c r="P39" s="138">
        <f>SUM(P40)</f>
        <v>168000</v>
      </c>
      <c r="Q39" s="136"/>
    </row>
    <row r="40" spans="1:17" s="158" customFormat="1" ht="19.5" customHeight="1">
      <c r="A40" s="141" t="s">
        <v>832</v>
      </c>
      <c r="B40" s="142"/>
      <c r="C40" s="142"/>
      <c r="D40" s="142"/>
      <c r="E40" s="142"/>
      <c r="F40" s="142"/>
      <c r="G40" s="143"/>
      <c r="H40" s="77" t="s">
        <v>170</v>
      </c>
      <c r="I40" s="77"/>
      <c r="J40" s="77"/>
      <c r="K40" s="77"/>
      <c r="L40" s="448" t="s">
        <v>775</v>
      </c>
      <c r="M40" s="136"/>
      <c r="N40" s="137"/>
      <c r="O40" s="202" t="s">
        <v>776</v>
      </c>
      <c r="P40" s="138">
        <v>168000</v>
      </c>
      <c r="Q40" s="136"/>
    </row>
    <row r="41" spans="1:17" s="7" customFormat="1" ht="14.25" customHeight="1">
      <c r="A41" s="76"/>
      <c r="B41" s="67"/>
      <c r="C41" s="67"/>
      <c r="D41" s="67"/>
      <c r="E41" s="67"/>
      <c r="F41" s="67"/>
      <c r="G41" s="68"/>
      <c r="H41" s="77"/>
      <c r="I41" s="77"/>
      <c r="J41" s="77"/>
      <c r="K41" s="77"/>
      <c r="L41" s="68"/>
      <c r="M41" s="97"/>
      <c r="N41" s="67"/>
      <c r="O41" s="97"/>
      <c r="P41" s="170"/>
      <c r="Q41" s="97"/>
    </row>
    <row r="42" spans="1:19" s="1057" customFormat="1" ht="17.25" customHeight="1">
      <c r="A42" s="1033" t="s">
        <v>1382</v>
      </c>
      <c r="B42" s="1034"/>
      <c r="C42" s="1034"/>
      <c r="D42" s="1034"/>
      <c r="E42" s="1034"/>
      <c r="F42" s="1035"/>
      <c r="G42" s="1036"/>
      <c r="H42" s="1036"/>
      <c r="I42" s="1036"/>
      <c r="J42" s="1036"/>
      <c r="K42" s="1036"/>
      <c r="L42" s="1038"/>
      <c r="M42" s="1052"/>
      <c r="N42" s="1053"/>
      <c r="O42" s="1054"/>
      <c r="P42" s="1055"/>
      <c r="Q42" s="1056"/>
      <c r="R42" s="1072"/>
      <c r="S42" s="1092"/>
    </row>
    <row r="43" spans="1:19" s="1042" customFormat="1" ht="21" customHeight="1">
      <c r="A43" s="1043" t="s">
        <v>1136</v>
      </c>
      <c r="B43" s="1044"/>
      <c r="C43" s="1044"/>
      <c r="D43" s="1044"/>
      <c r="E43" s="1044"/>
      <c r="F43" s="1047"/>
      <c r="G43" s="1045"/>
      <c r="H43" s="1046"/>
      <c r="I43" s="1046"/>
      <c r="J43" s="1046"/>
      <c r="K43" s="1046"/>
      <c r="L43" s="1037"/>
      <c r="M43" s="230"/>
      <c r="N43" s="1038"/>
      <c r="O43" s="1039"/>
      <c r="P43" s="1040"/>
      <c r="Q43" s="1041"/>
      <c r="R43" s="1126"/>
      <c r="S43" s="1125"/>
    </row>
    <row r="44" spans="1:19" s="1077" customFormat="1" ht="17.25" customHeight="1">
      <c r="A44" s="1072" t="s">
        <v>504</v>
      </c>
      <c r="B44" s="1062"/>
      <c r="C44" s="1062"/>
      <c r="D44" s="1062"/>
      <c r="E44" s="1062"/>
      <c r="F44" s="1073"/>
      <c r="G44" s="1038"/>
      <c r="H44" s="1038"/>
      <c r="I44" s="1038"/>
      <c r="J44" s="1038"/>
      <c r="K44" s="1074"/>
      <c r="L44" s="1075"/>
      <c r="M44" s="1075"/>
      <c r="N44" s="1075"/>
      <c r="O44" s="1054">
        <f>SUM(O59,O124,O25)</f>
        <v>0</v>
      </c>
      <c r="P44" s="1054">
        <f>SUM(P59,P124,P25,P130)</f>
        <v>148500</v>
      </c>
      <c r="Q44" s="1076"/>
      <c r="R44" s="1072"/>
      <c r="S44" s="1091"/>
    </row>
    <row r="45" spans="1:17" s="520" customFormat="1" ht="19.5" customHeight="1">
      <c r="A45" s="141" t="s">
        <v>279</v>
      </c>
      <c r="B45" s="535"/>
      <c r="C45" s="535"/>
      <c r="D45" s="535"/>
      <c r="E45" s="535"/>
      <c r="F45" s="535"/>
      <c r="G45" s="536"/>
      <c r="H45" s="539"/>
      <c r="I45" s="539"/>
      <c r="J45" s="539"/>
      <c r="K45" s="539"/>
      <c r="L45" s="1029"/>
      <c r="M45" s="537"/>
      <c r="N45" s="537"/>
      <c r="O45" s="537"/>
      <c r="P45" s="538">
        <f>SUM(P46)</f>
        <v>8443720</v>
      </c>
      <c r="Q45" s="539"/>
    </row>
    <row r="46" spans="1:17" s="520" customFormat="1" ht="19.5" customHeight="1">
      <c r="A46" s="141" t="s">
        <v>280</v>
      </c>
      <c r="B46" s="535"/>
      <c r="C46" s="535"/>
      <c r="D46" s="535"/>
      <c r="E46" s="535"/>
      <c r="F46" s="535"/>
      <c r="G46" s="536"/>
      <c r="H46" s="539"/>
      <c r="I46" s="539"/>
      <c r="J46" s="539"/>
      <c r="K46" s="539"/>
      <c r="L46" s="1029"/>
      <c r="M46" s="537"/>
      <c r="N46" s="537"/>
      <c r="O46" s="537"/>
      <c r="P46" s="538">
        <f>SUM(P47,P55,P64,P74)</f>
        <v>8443720</v>
      </c>
      <c r="Q46" s="539"/>
    </row>
    <row r="47" spans="1:17" s="520" customFormat="1" ht="19.5" customHeight="1">
      <c r="A47" s="446" t="s">
        <v>506</v>
      </c>
      <c r="B47" s="540"/>
      <c r="C47" s="540"/>
      <c r="D47" s="540"/>
      <c r="E47" s="540"/>
      <c r="F47" s="540"/>
      <c r="G47" s="541"/>
      <c r="H47" s="546"/>
      <c r="I47" s="546"/>
      <c r="J47" s="546"/>
      <c r="K47" s="546"/>
      <c r="L47" s="542" t="s">
        <v>775</v>
      </c>
      <c r="M47" s="539"/>
      <c r="N47" s="543"/>
      <c r="O47" s="544" t="s">
        <v>776</v>
      </c>
      <c r="P47" s="545">
        <f>SUM(P48)</f>
        <v>7893270</v>
      </c>
      <c r="Q47" s="546"/>
    </row>
    <row r="48" spans="1:17" s="555" customFormat="1" ht="19.5" customHeight="1">
      <c r="A48" s="547"/>
      <c r="B48" s="548" t="s">
        <v>394</v>
      </c>
      <c r="C48" s="548"/>
      <c r="D48" s="548"/>
      <c r="E48" s="548"/>
      <c r="F48" s="548"/>
      <c r="G48" s="549"/>
      <c r="H48" s="551"/>
      <c r="I48" s="551"/>
      <c r="J48" s="551"/>
      <c r="K48" s="551"/>
      <c r="L48" s="550"/>
      <c r="M48" s="551"/>
      <c r="N48" s="552"/>
      <c r="O48" s="553"/>
      <c r="P48" s="554">
        <f>SUM(P49:P53)</f>
        <v>7893270</v>
      </c>
      <c r="Q48" s="551"/>
    </row>
    <row r="49" spans="1:17" s="559" customFormat="1" ht="19.5" customHeight="1" hidden="1">
      <c r="A49" s="556"/>
      <c r="B49" s="548" t="s">
        <v>13</v>
      </c>
      <c r="C49" s="548"/>
      <c r="D49" s="548"/>
      <c r="E49" s="548"/>
      <c r="F49" s="548"/>
      <c r="G49" s="549"/>
      <c r="H49" s="557" t="s">
        <v>170</v>
      </c>
      <c r="I49" s="557"/>
      <c r="J49" s="557"/>
      <c r="K49" s="557"/>
      <c r="L49" s="548"/>
      <c r="M49" s="551"/>
      <c r="N49" s="548"/>
      <c r="O49" s="551"/>
      <c r="P49" s="261">
        <v>7624070</v>
      </c>
      <c r="Q49" s="558"/>
    </row>
    <row r="50" spans="1:17" s="559" customFormat="1" ht="19.5" customHeight="1" hidden="1">
      <c r="A50" s="556"/>
      <c r="B50" s="548" t="s">
        <v>213</v>
      </c>
      <c r="C50" s="548"/>
      <c r="D50" s="548"/>
      <c r="E50" s="548"/>
      <c r="F50" s="548"/>
      <c r="G50" s="549"/>
      <c r="H50" s="557"/>
      <c r="I50" s="557"/>
      <c r="J50" s="557"/>
      <c r="K50" s="557"/>
      <c r="L50" s="548"/>
      <c r="M50" s="551"/>
      <c r="N50" s="548"/>
      <c r="O50" s="551"/>
      <c r="P50" s="261">
        <v>199200</v>
      </c>
      <c r="Q50" s="558"/>
    </row>
    <row r="51" spans="1:17" s="559" customFormat="1" ht="19.5" customHeight="1" hidden="1">
      <c r="A51" s="556"/>
      <c r="B51" s="548" t="s">
        <v>14</v>
      </c>
      <c r="C51" s="548"/>
      <c r="D51" s="548"/>
      <c r="E51" s="548"/>
      <c r="F51" s="548"/>
      <c r="G51" s="549"/>
      <c r="H51" s="557" t="s">
        <v>170</v>
      </c>
      <c r="I51" s="557"/>
      <c r="J51" s="557"/>
      <c r="K51" s="557"/>
      <c r="L51" s="548"/>
      <c r="M51" s="551"/>
      <c r="N51" s="548"/>
      <c r="O51" s="551"/>
      <c r="P51" s="554">
        <v>15000</v>
      </c>
      <c r="Q51" s="558"/>
    </row>
    <row r="52" spans="1:17" s="559" customFormat="1" ht="19.5" customHeight="1" hidden="1">
      <c r="A52" s="556"/>
      <c r="B52" s="548" t="s">
        <v>428</v>
      </c>
      <c r="C52" s="548"/>
      <c r="D52" s="548"/>
      <c r="E52" s="548"/>
      <c r="F52" s="548"/>
      <c r="G52" s="549"/>
      <c r="H52" s="557" t="s">
        <v>170</v>
      </c>
      <c r="I52" s="557"/>
      <c r="J52" s="557"/>
      <c r="K52" s="557"/>
      <c r="L52" s="548"/>
      <c r="M52" s="551"/>
      <c r="N52" s="548"/>
      <c r="O52" s="551"/>
      <c r="P52" s="554">
        <v>5000</v>
      </c>
      <c r="Q52" s="558"/>
    </row>
    <row r="53" spans="1:17" s="555" customFormat="1" ht="19.5" customHeight="1" hidden="1">
      <c r="A53" s="547"/>
      <c r="B53" s="548" t="s">
        <v>283</v>
      </c>
      <c r="C53" s="548"/>
      <c r="D53" s="548"/>
      <c r="E53" s="548"/>
      <c r="F53" s="548"/>
      <c r="G53" s="549"/>
      <c r="H53" s="557" t="s">
        <v>170</v>
      </c>
      <c r="I53" s="557"/>
      <c r="J53" s="557"/>
      <c r="K53" s="557"/>
      <c r="L53" s="548"/>
      <c r="M53" s="551"/>
      <c r="N53" s="548"/>
      <c r="O53" s="551"/>
      <c r="P53" s="554">
        <v>50000</v>
      </c>
      <c r="Q53" s="551"/>
    </row>
    <row r="54" spans="1:17" s="555" customFormat="1" ht="13.5" customHeight="1">
      <c r="A54" s="534"/>
      <c r="B54" s="548"/>
      <c r="C54" s="548"/>
      <c r="D54" s="548"/>
      <c r="E54" s="548"/>
      <c r="F54" s="548"/>
      <c r="G54" s="549"/>
      <c r="H54" s="557"/>
      <c r="I54" s="557"/>
      <c r="J54" s="557"/>
      <c r="K54" s="557"/>
      <c r="L54" s="548"/>
      <c r="M54" s="551"/>
      <c r="N54" s="548"/>
      <c r="O54" s="551"/>
      <c r="P54" s="554"/>
      <c r="Q54" s="551"/>
    </row>
    <row r="55" spans="1:18" s="602" customFormat="1" ht="19.5" customHeight="1">
      <c r="A55" s="590" t="s">
        <v>507</v>
      </c>
      <c r="B55" s="591"/>
      <c r="C55" s="591"/>
      <c r="D55" s="591"/>
      <c r="E55" s="591"/>
      <c r="F55" s="591"/>
      <c r="G55" s="592"/>
      <c r="H55" s="593" t="s">
        <v>474</v>
      </c>
      <c r="I55" s="593"/>
      <c r="J55" s="593"/>
      <c r="K55" s="593"/>
      <c r="L55" s="594" t="s">
        <v>775</v>
      </c>
      <c r="M55" s="595"/>
      <c r="N55" s="596"/>
      <c r="O55" s="597" t="s">
        <v>776</v>
      </c>
      <c r="P55" s="598">
        <f>SUM(,P56,P59)</f>
        <v>177500</v>
      </c>
      <c r="Q55" s="599"/>
      <c r="R55" s="601"/>
    </row>
    <row r="56" spans="1:17" s="520" customFormat="1" ht="19.5" customHeight="1">
      <c r="A56" s="547"/>
      <c r="B56" s="560" t="s">
        <v>720</v>
      </c>
      <c r="C56" s="548"/>
      <c r="D56" s="535"/>
      <c r="E56" s="548"/>
      <c r="F56" s="548"/>
      <c r="G56" s="548"/>
      <c r="H56" s="561" t="s">
        <v>477</v>
      </c>
      <c r="I56" s="561"/>
      <c r="J56" s="561"/>
      <c r="K56" s="561"/>
      <c r="L56" s="562"/>
      <c r="M56" s="563"/>
      <c r="N56" s="564"/>
      <c r="O56" s="565"/>
      <c r="P56" s="566">
        <f>SUM(P57:P58)</f>
        <v>79000</v>
      </c>
      <c r="Q56" s="551"/>
    </row>
    <row r="57" spans="1:17" s="520" customFormat="1" ht="19.5" customHeight="1">
      <c r="A57" s="547"/>
      <c r="B57" s="560"/>
      <c r="C57" s="548" t="s">
        <v>790</v>
      </c>
      <c r="D57" s="535"/>
      <c r="E57" s="548"/>
      <c r="F57" s="548"/>
      <c r="G57" s="548"/>
      <c r="H57" s="567"/>
      <c r="I57" s="567"/>
      <c r="J57" s="567"/>
      <c r="K57" s="567"/>
      <c r="L57" s="568"/>
      <c r="M57" s="569"/>
      <c r="N57" s="570" t="s">
        <v>1030</v>
      </c>
      <c r="O57" s="571"/>
      <c r="P57" s="554">
        <v>54000</v>
      </c>
      <c r="Q57" s="551" t="s">
        <v>791</v>
      </c>
    </row>
    <row r="58" spans="1:17" s="520" customFormat="1" ht="19.5" customHeight="1">
      <c r="A58" s="547"/>
      <c r="B58" s="560"/>
      <c r="C58" s="548" t="s">
        <v>1031</v>
      </c>
      <c r="D58" s="535"/>
      <c r="E58" s="548"/>
      <c r="F58" s="548"/>
      <c r="G58" s="548"/>
      <c r="H58" s="567"/>
      <c r="I58" s="567"/>
      <c r="J58" s="567"/>
      <c r="K58" s="567"/>
      <c r="L58" s="568"/>
      <c r="M58" s="569" t="s">
        <v>1018</v>
      </c>
      <c r="N58" s="570"/>
      <c r="O58" s="571"/>
      <c r="P58" s="554">
        <v>25000</v>
      </c>
      <c r="Q58" s="551" t="s">
        <v>1032</v>
      </c>
    </row>
    <row r="59" spans="1:17" s="520" customFormat="1" ht="19.5" customHeight="1">
      <c r="A59" s="547"/>
      <c r="B59" s="560" t="s">
        <v>721</v>
      </c>
      <c r="C59" s="548"/>
      <c r="D59" s="535"/>
      <c r="E59" s="548"/>
      <c r="F59" s="548"/>
      <c r="G59" s="548"/>
      <c r="H59" s="561" t="s">
        <v>293</v>
      </c>
      <c r="I59" s="561"/>
      <c r="J59" s="561"/>
      <c r="K59" s="561"/>
      <c r="L59" s="562"/>
      <c r="M59" s="563"/>
      <c r="N59" s="564"/>
      <c r="O59" s="565"/>
      <c r="P59" s="566">
        <f>SUM(P60:P62)</f>
        <v>98500</v>
      </c>
      <c r="Q59" s="551"/>
    </row>
    <row r="60" spans="1:17" s="520" customFormat="1" ht="19.5" customHeight="1">
      <c r="A60" s="547"/>
      <c r="B60" s="560"/>
      <c r="C60" s="548" t="s">
        <v>792</v>
      </c>
      <c r="D60" s="535"/>
      <c r="E60" s="548"/>
      <c r="F60" s="548"/>
      <c r="G60" s="548"/>
      <c r="H60" s="567"/>
      <c r="I60" s="567"/>
      <c r="J60" s="567"/>
      <c r="K60" s="567"/>
      <c r="L60" s="552">
        <v>21824</v>
      </c>
      <c r="M60" s="572"/>
      <c r="N60" s="552"/>
      <c r="O60" s="573">
        <v>22129</v>
      </c>
      <c r="P60" s="554">
        <v>65000</v>
      </c>
      <c r="Q60" s="551" t="s">
        <v>726</v>
      </c>
    </row>
    <row r="61" spans="1:17" s="520" customFormat="1" ht="18.75">
      <c r="A61" s="547"/>
      <c r="B61" s="535"/>
      <c r="C61" s="548" t="s">
        <v>1033</v>
      </c>
      <c r="D61" s="548"/>
      <c r="E61" s="535"/>
      <c r="F61" s="548"/>
      <c r="G61" s="548"/>
      <c r="H61" s="557"/>
      <c r="I61" s="557"/>
      <c r="J61" s="557"/>
      <c r="K61" s="557"/>
      <c r="L61" s="568"/>
      <c r="M61" s="574"/>
      <c r="N61" s="575"/>
      <c r="O61" s="571" t="s">
        <v>1034</v>
      </c>
      <c r="P61" s="554">
        <v>13500</v>
      </c>
      <c r="Q61" s="551" t="s">
        <v>1035</v>
      </c>
    </row>
    <row r="62" spans="1:17" s="520" customFormat="1" ht="18.75">
      <c r="A62" s="547"/>
      <c r="B62" s="535"/>
      <c r="C62" s="548" t="s">
        <v>1036</v>
      </c>
      <c r="D62" s="548"/>
      <c r="E62" s="535"/>
      <c r="F62" s="548"/>
      <c r="G62" s="548"/>
      <c r="H62" s="557"/>
      <c r="I62" s="557"/>
      <c r="J62" s="557"/>
      <c r="K62" s="557"/>
      <c r="L62" s="568"/>
      <c r="M62" s="574"/>
      <c r="N62" s="575"/>
      <c r="O62" s="571" t="s">
        <v>1034</v>
      </c>
      <c r="P62" s="554">
        <v>20000</v>
      </c>
      <c r="Q62" s="551" t="s">
        <v>1035</v>
      </c>
    </row>
    <row r="63" spans="1:17" s="520" customFormat="1" ht="15" customHeight="1">
      <c r="A63" s="547"/>
      <c r="B63" s="535"/>
      <c r="C63" s="548"/>
      <c r="D63" s="548"/>
      <c r="E63" s="535"/>
      <c r="F63" s="548"/>
      <c r="G63" s="548"/>
      <c r="H63" s="557"/>
      <c r="I63" s="557"/>
      <c r="J63" s="557"/>
      <c r="K63" s="557"/>
      <c r="L63" s="568"/>
      <c r="M63" s="574"/>
      <c r="N63" s="575"/>
      <c r="O63" s="571"/>
      <c r="P63" s="554"/>
      <c r="Q63" s="551"/>
    </row>
    <row r="64" spans="1:17" s="605" customFormat="1" ht="19.5" customHeight="1">
      <c r="A64" s="590" t="s">
        <v>488</v>
      </c>
      <c r="B64" s="603"/>
      <c r="C64" s="603"/>
      <c r="D64" s="603"/>
      <c r="E64" s="603"/>
      <c r="F64" s="603"/>
      <c r="G64" s="604"/>
      <c r="H64" s="593" t="s">
        <v>457</v>
      </c>
      <c r="I64" s="593"/>
      <c r="J64" s="593"/>
      <c r="K64" s="593"/>
      <c r="L64" s="594" t="s">
        <v>775</v>
      </c>
      <c r="M64" s="595"/>
      <c r="N64" s="596"/>
      <c r="O64" s="597" t="s">
        <v>776</v>
      </c>
      <c r="P64" s="598">
        <f>SUM(P65,P70)</f>
        <v>60750</v>
      </c>
      <c r="Q64" s="599"/>
    </row>
    <row r="65" spans="1:17" s="520" customFormat="1" ht="19.5" customHeight="1">
      <c r="A65" s="534"/>
      <c r="B65" s="560" t="s">
        <v>720</v>
      </c>
      <c r="C65" s="548"/>
      <c r="D65" s="535"/>
      <c r="E65" s="548"/>
      <c r="F65" s="548"/>
      <c r="G65" s="549"/>
      <c r="H65" s="557" t="s">
        <v>657</v>
      </c>
      <c r="I65" s="557"/>
      <c r="J65" s="557"/>
      <c r="K65" s="557"/>
      <c r="L65" s="568"/>
      <c r="M65" s="574"/>
      <c r="N65" s="568"/>
      <c r="O65" s="571"/>
      <c r="P65" s="566">
        <f>SUM(P66:P69)</f>
        <v>38000</v>
      </c>
      <c r="Q65" s="551"/>
    </row>
    <row r="66" spans="1:17" s="520" customFormat="1" ht="19.5" customHeight="1">
      <c r="A66" s="534"/>
      <c r="B66" s="548"/>
      <c r="C66" s="548" t="s">
        <v>1044</v>
      </c>
      <c r="D66" s="535"/>
      <c r="E66" s="548"/>
      <c r="F66" s="548"/>
      <c r="G66" s="549"/>
      <c r="H66" s="557"/>
      <c r="I66" s="557"/>
      <c r="J66" s="557"/>
      <c r="K66" s="557"/>
      <c r="L66" s="568"/>
      <c r="M66" s="574" t="s">
        <v>1018</v>
      </c>
      <c r="N66" s="568"/>
      <c r="O66" s="571"/>
      <c r="P66" s="554">
        <v>9500</v>
      </c>
      <c r="Q66" s="551" t="s">
        <v>1045</v>
      </c>
    </row>
    <row r="67" spans="1:17" s="520" customFormat="1" ht="19.5" customHeight="1">
      <c r="A67" s="534"/>
      <c r="B67" s="548"/>
      <c r="C67" s="548" t="s">
        <v>1046</v>
      </c>
      <c r="D67" s="535"/>
      <c r="E67" s="548"/>
      <c r="F67" s="548"/>
      <c r="G67" s="549"/>
      <c r="H67" s="557"/>
      <c r="I67" s="557"/>
      <c r="J67" s="557"/>
      <c r="K67" s="557"/>
      <c r="L67" s="568"/>
      <c r="M67" s="574" t="s">
        <v>1018</v>
      </c>
      <c r="N67" s="568"/>
      <c r="O67" s="571"/>
      <c r="P67" s="554">
        <v>9500</v>
      </c>
      <c r="Q67" s="551" t="s">
        <v>1045</v>
      </c>
    </row>
    <row r="68" spans="1:17" s="520" customFormat="1" ht="19.5" customHeight="1">
      <c r="A68" s="534"/>
      <c r="B68" s="548"/>
      <c r="C68" s="548" t="s">
        <v>1047</v>
      </c>
      <c r="D68" s="535"/>
      <c r="E68" s="548"/>
      <c r="F68" s="548"/>
      <c r="G68" s="549"/>
      <c r="H68" s="557"/>
      <c r="I68" s="557"/>
      <c r="J68" s="557"/>
      <c r="K68" s="557"/>
      <c r="L68" s="568"/>
      <c r="M68" s="574"/>
      <c r="N68" s="568" t="s">
        <v>1048</v>
      </c>
      <c r="O68" s="571"/>
      <c r="P68" s="554">
        <v>9500</v>
      </c>
      <c r="Q68" s="551" t="s">
        <v>1045</v>
      </c>
    </row>
    <row r="69" spans="1:17" s="520" customFormat="1" ht="19.5" customHeight="1">
      <c r="A69" s="534"/>
      <c r="B69" s="548"/>
      <c r="C69" s="548" t="s">
        <v>1049</v>
      </c>
      <c r="D69" s="535"/>
      <c r="E69" s="548"/>
      <c r="F69" s="548"/>
      <c r="G69" s="549"/>
      <c r="H69" s="557"/>
      <c r="I69" s="557"/>
      <c r="J69" s="557"/>
      <c r="K69" s="557"/>
      <c r="L69" s="568"/>
      <c r="M69" s="574"/>
      <c r="N69" s="568" t="s">
        <v>1048</v>
      </c>
      <c r="O69" s="571"/>
      <c r="P69" s="554">
        <v>9500</v>
      </c>
      <c r="Q69" s="551" t="s">
        <v>1045</v>
      </c>
    </row>
    <row r="70" spans="1:17" s="520" customFormat="1" ht="19.5" customHeight="1">
      <c r="A70" s="534"/>
      <c r="B70" s="560" t="s">
        <v>721</v>
      </c>
      <c r="C70" s="548"/>
      <c r="D70" s="535"/>
      <c r="E70" s="548"/>
      <c r="F70" s="548"/>
      <c r="G70" s="549"/>
      <c r="H70" s="557" t="s">
        <v>540</v>
      </c>
      <c r="I70" s="557"/>
      <c r="J70" s="557"/>
      <c r="K70" s="557"/>
      <c r="L70" s="568"/>
      <c r="M70" s="574"/>
      <c r="N70" s="568"/>
      <c r="O70" s="571"/>
      <c r="P70" s="566">
        <f>SUM(P71:P72)</f>
        <v>22750</v>
      </c>
      <c r="Q70" s="551"/>
    </row>
    <row r="71" spans="1:17" s="520" customFormat="1" ht="19.5" customHeight="1">
      <c r="A71" s="534"/>
      <c r="B71" s="548"/>
      <c r="C71" s="548" t="s">
        <v>1050</v>
      </c>
      <c r="D71" s="535"/>
      <c r="E71" s="548"/>
      <c r="F71" s="548"/>
      <c r="G71" s="549"/>
      <c r="H71" s="557"/>
      <c r="I71" s="557"/>
      <c r="J71" s="557"/>
      <c r="K71" s="557"/>
      <c r="L71" s="568">
        <v>21855</v>
      </c>
      <c r="M71" s="574">
        <v>21976</v>
      </c>
      <c r="N71" s="568"/>
      <c r="O71" s="571"/>
      <c r="P71" s="554">
        <v>11000</v>
      </c>
      <c r="Q71" s="551" t="s">
        <v>1035</v>
      </c>
    </row>
    <row r="72" spans="1:17" s="520" customFormat="1" ht="19.5" customHeight="1">
      <c r="A72" s="534"/>
      <c r="B72" s="548"/>
      <c r="C72" s="548" t="s">
        <v>1051</v>
      </c>
      <c r="D72" s="535"/>
      <c r="E72" s="548"/>
      <c r="F72" s="548"/>
      <c r="G72" s="549"/>
      <c r="H72" s="557"/>
      <c r="I72" s="557"/>
      <c r="J72" s="557"/>
      <c r="K72" s="557"/>
      <c r="L72" s="568"/>
      <c r="M72" s="574">
        <v>21976</v>
      </c>
      <c r="N72" s="568">
        <v>22098</v>
      </c>
      <c r="O72" s="571"/>
      <c r="P72" s="576">
        <v>11750</v>
      </c>
      <c r="Q72" s="551" t="s">
        <v>1035</v>
      </c>
    </row>
    <row r="73" spans="1:17" s="555" customFormat="1" ht="15" customHeight="1">
      <c r="A73" s="547"/>
      <c r="B73" s="548"/>
      <c r="C73" s="548"/>
      <c r="D73" s="548"/>
      <c r="E73" s="548"/>
      <c r="F73" s="548"/>
      <c r="G73" s="549"/>
      <c r="H73" s="557"/>
      <c r="I73" s="557"/>
      <c r="J73" s="557"/>
      <c r="K73" s="557"/>
      <c r="L73" s="552"/>
      <c r="M73" s="557"/>
      <c r="N73" s="568"/>
      <c r="O73" s="577"/>
      <c r="P73" s="554"/>
      <c r="Q73" s="551"/>
    </row>
    <row r="74" spans="1:21" s="602" customFormat="1" ht="19.5" customHeight="1">
      <c r="A74" s="590" t="s">
        <v>498</v>
      </c>
      <c r="B74" s="591"/>
      <c r="C74" s="591"/>
      <c r="D74" s="591"/>
      <c r="E74" s="591"/>
      <c r="F74" s="591"/>
      <c r="G74" s="592"/>
      <c r="H74" s="593" t="s">
        <v>1054</v>
      </c>
      <c r="I74" s="593"/>
      <c r="J74" s="593"/>
      <c r="K74" s="593"/>
      <c r="L74" s="594" t="s">
        <v>775</v>
      </c>
      <c r="M74" s="595"/>
      <c r="N74" s="596"/>
      <c r="O74" s="597" t="s">
        <v>776</v>
      </c>
      <c r="P74" s="598">
        <f>SUM(P75+P80)</f>
        <v>312200</v>
      </c>
      <c r="Q74" s="599"/>
      <c r="U74" s="600"/>
    </row>
    <row r="75" spans="1:21" s="602" customFormat="1" ht="19.5" customHeight="1">
      <c r="A75" s="590"/>
      <c r="B75" s="239" t="s">
        <v>720</v>
      </c>
      <c r="C75" s="67"/>
      <c r="D75" s="67"/>
      <c r="E75" s="591"/>
      <c r="F75" s="591"/>
      <c r="G75" s="592"/>
      <c r="H75" s="593"/>
      <c r="I75" s="593"/>
      <c r="J75" s="593"/>
      <c r="K75" s="593"/>
      <c r="L75" s="594"/>
      <c r="M75" s="595"/>
      <c r="N75" s="596"/>
      <c r="O75" s="597"/>
      <c r="P75" s="598">
        <f>SUM(P76:P79)</f>
        <v>202200</v>
      </c>
      <c r="Q75" s="599"/>
      <c r="U75" s="600"/>
    </row>
    <row r="76" spans="1:17" s="520" customFormat="1" ht="19.5" customHeight="1">
      <c r="A76" s="547"/>
      <c r="B76" s="67"/>
      <c r="C76" s="67" t="s">
        <v>818</v>
      </c>
      <c r="D76" s="142"/>
      <c r="E76" s="548"/>
      <c r="F76" s="548"/>
      <c r="G76" s="549"/>
      <c r="H76" s="557">
        <v>1</v>
      </c>
      <c r="I76" s="557"/>
      <c r="J76" s="557"/>
      <c r="K76" s="557"/>
      <c r="L76" s="568">
        <v>21855</v>
      </c>
      <c r="M76" s="571"/>
      <c r="N76" s="568">
        <v>22098</v>
      </c>
      <c r="O76" s="571"/>
      <c r="P76" s="554">
        <v>52400</v>
      </c>
      <c r="Q76" s="551" t="s">
        <v>1058</v>
      </c>
    </row>
    <row r="77" spans="1:17" s="520" customFormat="1" ht="19.5" customHeight="1">
      <c r="A77" s="547"/>
      <c r="B77" s="67"/>
      <c r="C77" s="67" t="s">
        <v>819</v>
      </c>
      <c r="D77" s="142"/>
      <c r="E77" s="548"/>
      <c r="F77" s="548"/>
      <c r="G77" s="549"/>
      <c r="H77" s="557">
        <v>1</v>
      </c>
      <c r="I77" s="557"/>
      <c r="J77" s="557"/>
      <c r="K77" s="557"/>
      <c r="L77" s="568">
        <v>21855</v>
      </c>
      <c r="M77" s="571"/>
      <c r="N77" s="568">
        <v>22098</v>
      </c>
      <c r="O77" s="571"/>
      <c r="P77" s="554">
        <v>52400</v>
      </c>
      <c r="Q77" s="551" t="s">
        <v>1058</v>
      </c>
    </row>
    <row r="78" spans="1:17" s="520" customFormat="1" ht="19.5" customHeight="1">
      <c r="A78" s="547"/>
      <c r="B78" s="67"/>
      <c r="C78" s="67" t="s">
        <v>820</v>
      </c>
      <c r="D78" s="142"/>
      <c r="E78" s="548"/>
      <c r="F78" s="548"/>
      <c r="G78" s="549"/>
      <c r="H78" s="557">
        <v>1</v>
      </c>
      <c r="I78" s="557"/>
      <c r="J78" s="557"/>
      <c r="K78" s="557"/>
      <c r="L78" s="568">
        <v>21855</v>
      </c>
      <c r="M78" s="571"/>
      <c r="N78" s="568">
        <v>22098</v>
      </c>
      <c r="O78" s="571"/>
      <c r="P78" s="554">
        <v>52400</v>
      </c>
      <c r="Q78" s="551" t="s">
        <v>812</v>
      </c>
    </row>
    <row r="79" spans="1:17" s="520" customFormat="1" ht="19.5" customHeight="1">
      <c r="A79" s="547"/>
      <c r="B79" s="67"/>
      <c r="C79" s="67" t="s">
        <v>1059</v>
      </c>
      <c r="D79" s="142"/>
      <c r="E79" s="548"/>
      <c r="F79" s="548"/>
      <c r="G79" s="549"/>
      <c r="H79" s="557">
        <v>3</v>
      </c>
      <c r="I79" s="557"/>
      <c r="J79" s="557"/>
      <c r="K79" s="557"/>
      <c r="L79" s="1030">
        <v>21855</v>
      </c>
      <c r="M79" s="571"/>
      <c r="N79" s="573"/>
      <c r="O79" s="573">
        <v>22129</v>
      </c>
      <c r="P79" s="554">
        <v>45000</v>
      </c>
      <c r="Q79" s="551" t="s">
        <v>1058</v>
      </c>
    </row>
    <row r="80" spans="1:17" s="578" customFormat="1" ht="18.75" customHeight="1">
      <c r="A80" s="547"/>
      <c r="B80" s="560" t="s">
        <v>721</v>
      </c>
      <c r="C80" s="548"/>
      <c r="D80" s="548"/>
      <c r="E80" s="548"/>
      <c r="F80" s="548"/>
      <c r="G80" s="549"/>
      <c r="H80" s="557"/>
      <c r="I80" s="557"/>
      <c r="J80" s="557"/>
      <c r="K80" s="557"/>
      <c r="L80" s="568"/>
      <c r="M80" s="571"/>
      <c r="N80" s="568"/>
      <c r="O80" s="571"/>
      <c r="P80" s="566">
        <f>SUM(P81)</f>
        <v>110000</v>
      </c>
      <c r="Q80" s="551"/>
    </row>
    <row r="81" spans="1:17" s="578" customFormat="1" ht="18.75" customHeight="1">
      <c r="A81" s="547"/>
      <c r="B81" s="548"/>
      <c r="C81" s="548" t="s">
        <v>822</v>
      </c>
      <c r="D81" s="535"/>
      <c r="E81" s="548"/>
      <c r="F81" s="548"/>
      <c r="G81" s="549"/>
      <c r="H81" s="557">
        <v>14</v>
      </c>
      <c r="I81" s="557"/>
      <c r="J81" s="557"/>
      <c r="K81" s="557"/>
      <c r="L81" s="1030">
        <v>21824</v>
      </c>
      <c r="M81" s="571"/>
      <c r="N81" s="573"/>
      <c r="O81" s="573">
        <v>22160</v>
      </c>
      <c r="P81" s="554">
        <v>110000</v>
      </c>
      <c r="Q81" s="551" t="s">
        <v>726</v>
      </c>
    </row>
    <row r="82" spans="1:17" s="578" customFormat="1" ht="18.75" customHeight="1">
      <c r="A82" s="547"/>
      <c r="B82" s="548"/>
      <c r="C82" s="548" t="s">
        <v>821</v>
      </c>
      <c r="D82" s="535"/>
      <c r="E82" s="548"/>
      <c r="F82" s="548"/>
      <c r="G82" s="549"/>
      <c r="H82" s="557"/>
      <c r="I82" s="557"/>
      <c r="J82" s="557"/>
      <c r="K82" s="557"/>
      <c r="L82" s="1031"/>
      <c r="M82" s="571"/>
      <c r="N82" s="574"/>
      <c r="O82" s="571"/>
      <c r="P82" s="566"/>
      <c r="Q82" s="579"/>
    </row>
    <row r="83" spans="1:17" s="555" customFormat="1" ht="15.75" customHeight="1">
      <c r="A83" s="547"/>
      <c r="B83" s="548"/>
      <c r="C83" s="548"/>
      <c r="D83" s="535"/>
      <c r="E83" s="548"/>
      <c r="F83" s="548"/>
      <c r="G83" s="535"/>
      <c r="H83" s="557"/>
      <c r="I83" s="557"/>
      <c r="J83" s="557"/>
      <c r="K83" s="557"/>
      <c r="L83" s="548"/>
      <c r="M83" s="577"/>
      <c r="N83" s="568"/>
      <c r="O83" s="580"/>
      <c r="P83" s="554"/>
      <c r="Q83" s="551"/>
    </row>
    <row r="84" spans="1:19" s="1057" customFormat="1" ht="20.25" customHeight="1">
      <c r="A84" s="1048" t="s">
        <v>1138</v>
      </c>
      <c r="B84" s="1049"/>
      <c r="C84" s="1049"/>
      <c r="D84" s="1049"/>
      <c r="E84" s="1049"/>
      <c r="F84" s="1059"/>
      <c r="G84" s="1058"/>
      <c r="H84" s="1050"/>
      <c r="I84" s="1050"/>
      <c r="J84" s="1050"/>
      <c r="K84" s="1050"/>
      <c r="L84" s="1038"/>
      <c r="M84" s="1052"/>
      <c r="N84" s="1053"/>
      <c r="O84" s="1054"/>
      <c r="P84" s="1055"/>
      <c r="Q84" s="1056"/>
      <c r="R84" s="1072"/>
      <c r="S84" s="1092"/>
    </row>
    <row r="85" spans="1:19" s="1077" customFormat="1" ht="17.25" customHeight="1">
      <c r="A85" s="1072" t="s">
        <v>504</v>
      </c>
      <c r="B85" s="1062"/>
      <c r="C85" s="1062"/>
      <c r="D85" s="1062"/>
      <c r="E85" s="1062"/>
      <c r="F85" s="1073"/>
      <c r="G85" s="1038"/>
      <c r="H85" s="1038"/>
      <c r="I85" s="1038"/>
      <c r="J85" s="1038"/>
      <c r="K85" s="1074"/>
      <c r="L85" s="1075"/>
      <c r="M85" s="1075"/>
      <c r="N85" s="1075"/>
      <c r="O85" s="1054">
        <f>SUM(O108,O166,O66)</f>
        <v>0</v>
      </c>
      <c r="P85" s="1054">
        <f>SUM(P108,P166,P66,P172)</f>
        <v>284600</v>
      </c>
      <c r="Q85" s="1076"/>
      <c r="R85" s="1072"/>
      <c r="S85" s="1091"/>
    </row>
    <row r="86" spans="1:17" s="7" customFormat="1" ht="18.75" customHeight="1">
      <c r="A86" s="487" t="s">
        <v>844</v>
      </c>
      <c r="B86" s="142"/>
      <c r="C86" s="142"/>
      <c r="D86" s="142"/>
      <c r="E86" s="67"/>
      <c r="F86" s="67"/>
      <c r="G86" s="68"/>
      <c r="H86" s="135" t="s">
        <v>777</v>
      </c>
      <c r="I86" s="135"/>
      <c r="J86" s="135"/>
      <c r="K86" s="135"/>
      <c r="L86" s="320"/>
      <c r="M86" s="149"/>
      <c r="N86" s="149"/>
      <c r="O86" s="149"/>
      <c r="P86" s="138">
        <f>SUM(P87)</f>
        <v>500000</v>
      </c>
      <c r="Q86" s="136"/>
    </row>
    <row r="87" spans="1:17" s="7" customFormat="1" ht="18.75" customHeight="1">
      <c r="A87" s="487" t="s">
        <v>675</v>
      </c>
      <c r="B87" s="67"/>
      <c r="C87" s="67"/>
      <c r="D87" s="67"/>
      <c r="E87" s="67"/>
      <c r="F87" s="67"/>
      <c r="G87" s="68"/>
      <c r="H87" s="135" t="s">
        <v>777</v>
      </c>
      <c r="I87" s="135"/>
      <c r="J87" s="135"/>
      <c r="K87" s="135"/>
      <c r="L87" s="448" t="s">
        <v>775</v>
      </c>
      <c r="M87" s="136"/>
      <c r="N87" s="137"/>
      <c r="O87" s="202" t="s">
        <v>776</v>
      </c>
      <c r="P87" s="138">
        <f>SUM(P88:P98)</f>
        <v>500000</v>
      </c>
      <c r="Q87" s="136"/>
    </row>
    <row r="88" spans="1:17" s="7" customFormat="1" ht="19.5" customHeight="1">
      <c r="A88" s="76"/>
      <c r="B88" s="67" t="s">
        <v>850</v>
      </c>
      <c r="C88" s="67"/>
      <c r="D88" s="67"/>
      <c r="E88" s="67"/>
      <c r="F88" s="67"/>
      <c r="G88" s="68"/>
      <c r="H88" s="77"/>
      <c r="I88" s="77"/>
      <c r="J88" s="77"/>
      <c r="K88" s="77"/>
      <c r="L88" s="169"/>
      <c r="M88" s="488"/>
      <c r="N88" s="149"/>
      <c r="O88" s="149"/>
      <c r="P88" s="140">
        <v>15000</v>
      </c>
      <c r="Q88" s="97"/>
    </row>
    <row r="89" spans="1:17" s="7" customFormat="1" ht="19.5" customHeight="1">
      <c r="A89" s="76"/>
      <c r="B89" s="67" t="s">
        <v>1096</v>
      </c>
      <c r="C89" s="67"/>
      <c r="D89" s="67"/>
      <c r="E89" s="67"/>
      <c r="F89" s="67"/>
      <c r="G89" s="68"/>
      <c r="H89" s="77"/>
      <c r="I89" s="77"/>
      <c r="J89" s="77"/>
      <c r="K89" s="77"/>
      <c r="L89" s="169"/>
      <c r="M89" s="169"/>
      <c r="N89" s="333"/>
      <c r="O89" s="149"/>
      <c r="P89" s="140"/>
      <c r="Q89" s="68"/>
    </row>
    <row r="90" spans="1:17" s="7" customFormat="1" ht="18.75" customHeight="1">
      <c r="A90" s="332"/>
      <c r="B90" s="67" t="s">
        <v>1131</v>
      </c>
      <c r="C90" s="67"/>
      <c r="D90" s="67"/>
      <c r="E90" s="173"/>
      <c r="F90" s="68"/>
      <c r="G90" s="68"/>
      <c r="H90" s="77"/>
      <c r="I90" s="77"/>
      <c r="J90" s="77"/>
      <c r="K90" s="77"/>
      <c r="L90" s="169"/>
      <c r="M90" s="171"/>
      <c r="N90" s="333"/>
      <c r="O90" s="149"/>
      <c r="P90" s="329">
        <v>111500</v>
      </c>
      <c r="Q90" s="223"/>
    </row>
    <row r="91" spans="1:17" s="7" customFormat="1" ht="18.75" customHeight="1">
      <c r="A91" s="332"/>
      <c r="B91" s="224" t="s">
        <v>1132</v>
      </c>
      <c r="C91" s="224"/>
      <c r="D91" s="489"/>
      <c r="E91" s="489"/>
      <c r="F91" s="489"/>
      <c r="G91" s="489"/>
      <c r="H91" s="97"/>
      <c r="I91" s="97"/>
      <c r="J91" s="97"/>
      <c r="K91" s="97"/>
      <c r="L91" s="169"/>
      <c r="M91" s="171"/>
      <c r="N91" s="333"/>
      <c r="O91" s="171"/>
      <c r="P91" s="229"/>
      <c r="Q91" s="223"/>
    </row>
    <row r="92" spans="1:17" s="227" customFormat="1" ht="20.25" customHeight="1">
      <c r="A92" s="76"/>
      <c r="B92" s="67" t="s">
        <v>1133</v>
      </c>
      <c r="C92" s="224"/>
      <c r="D92" s="68"/>
      <c r="E92" s="67"/>
      <c r="F92" s="67"/>
      <c r="G92" s="68"/>
      <c r="H92" s="77"/>
      <c r="I92" s="77"/>
      <c r="J92" s="77"/>
      <c r="K92" s="77"/>
      <c r="L92" s="139"/>
      <c r="M92" s="151"/>
      <c r="N92" s="139"/>
      <c r="O92" s="152"/>
      <c r="P92" s="170">
        <v>75000</v>
      </c>
      <c r="Q92" s="303"/>
    </row>
    <row r="93" spans="1:17" s="7" customFormat="1" ht="20.25" customHeight="1">
      <c r="A93" s="76"/>
      <c r="B93" s="67" t="s">
        <v>852</v>
      </c>
      <c r="C93" s="224"/>
      <c r="D93" s="67"/>
      <c r="E93" s="67"/>
      <c r="F93" s="67"/>
      <c r="G93" s="68"/>
      <c r="H93" s="77"/>
      <c r="I93" s="77"/>
      <c r="J93" s="77"/>
      <c r="K93" s="77"/>
      <c r="L93" s="139"/>
      <c r="M93" s="151"/>
      <c r="N93" s="139"/>
      <c r="O93" s="152"/>
      <c r="P93" s="170">
        <v>35500</v>
      </c>
      <c r="Q93" s="140"/>
    </row>
    <row r="94" spans="1:17" s="7" customFormat="1" ht="18.75">
      <c r="A94" s="76"/>
      <c r="B94" s="67" t="s">
        <v>853</v>
      </c>
      <c r="C94" s="224"/>
      <c r="D94" s="67"/>
      <c r="E94" s="67"/>
      <c r="F94" s="67"/>
      <c r="G94" s="68"/>
      <c r="H94" s="77"/>
      <c r="I94" s="77"/>
      <c r="J94" s="77"/>
      <c r="K94" s="77"/>
      <c r="L94" s="316"/>
      <c r="M94" s="151"/>
      <c r="N94" s="152"/>
      <c r="O94" s="152"/>
      <c r="P94" s="170">
        <v>15000</v>
      </c>
      <c r="Q94" s="97"/>
    </row>
    <row r="95" spans="1:17" s="334" customFormat="1" ht="20.25" customHeight="1">
      <c r="A95" s="76"/>
      <c r="B95" s="67" t="s">
        <v>854</v>
      </c>
      <c r="C95" s="224"/>
      <c r="D95" s="67"/>
      <c r="E95" s="206"/>
      <c r="F95" s="67"/>
      <c r="G95" s="68"/>
      <c r="H95" s="77"/>
      <c r="I95" s="77"/>
      <c r="J95" s="77"/>
      <c r="K95" s="77"/>
      <c r="L95" s="139"/>
      <c r="M95" s="154"/>
      <c r="N95" s="139"/>
      <c r="O95" s="152"/>
      <c r="P95" s="170">
        <v>12500</v>
      </c>
      <c r="Q95" s="97"/>
    </row>
    <row r="96" spans="1:17" s="7" customFormat="1" ht="18.75">
      <c r="A96" s="76"/>
      <c r="B96" s="67" t="s">
        <v>855</v>
      </c>
      <c r="C96" s="224"/>
      <c r="D96" s="67"/>
      <c r="E96" s="67"/>
      <c r="F96" s="67"/>
      <c r="G96" s="68"/>
      <c r="H96" s="77"/>
      <c r="I96" s="77"/>
      <c r="J96" s="77"/>
      <c r="K96" s="77"/>
      <c r="L96" s="139"/>
      <c r="M96" s="151"/>
      <c r="N96" s="139"/>
      <c r="O96" s="152"/>
      <c r="P96" s="170">
        <v>75900</v>
      </c>
      <c r="Q96" s="97"/>
    </row>
    <row r="97" spans="1:17" s="7" customFormat="1" ht="18.75">
      <c r="A97" s="76"/>
      <c r="B97" s="67" t="s">
        <v>1070</v>
      </c>
      <c r="C97" s="224"/>
      <c r="D97" s="67"/>
      <c r="E97" s="67"/>
      <c r="F97" s="67"/>
      <c r="G97" s="68"/>
      <c r="H97" s="77"/>
      <c r="I97" s="77"/>
      <c r="J97" s="77"/>
      <c r="K97" s="77"/>
      <c r="L97" s="316"/>
      <c r="M97" s="151"/>
      <c r="N97" s="152"/>
      <c r="O97" s="152"/>
      <c r="P97" s="170">
        <v>135000</v>
      </c>
      <c r="Q97" s="97"/>
    </row>
    <row r="98" spans="1:17" s="7" customFormat="1" ht="18.75">
      <c r="A98" s="76"/>
      <c r="B98" s="67" t="s">
        <v>856</v>
      </c>
      <c r="C98" s="224"/>
      <c r="D98" s="67"/>
      <c r="E98" s="67"/>
      <c r="F98" s="67"/>
      <c r="G98" s="67"/>
      <c r="H98" s="77"/>
      <c r="I98" s="77"/>
      <c r="J98" s="77"/>
      <c r="K98" s="77"/>
      <c r="L98" s="139"/>
      <c r="M98" s="151"/>
      <c r="N98" s="139"/>
      <c r="O98" s="233"/>
      <c r="P98" s="140">
        <v>24600</v>
      </c>
      <c r="Q98" s="68"/>
    </row>
    <row r="99" spans="1:17" s="7" customFormat="1" ht="18.75">
      <c r="A99" s="76"/>
      <c r="B99" s="67"/>
      <c r="C99" s="224"/>
      <c r="D99" s="67"/>
      <c r="E99" s="67"/>
      <c r="F99" s="67"/>
      <c r="G99" s="67"/>
      <c r="H99" s="77"/>
      <c r="I99" s="77"/>
      <c r="J99" s="77"/>
      <c r="K99" s="77"/>
      <c r="L99" s="139"/>
      <c r="M99" s="156"/>
      <c r="N99" s="139"/>
      <c r="O99" s="233"/>
      <c r="P99" s="170"/>
      <c r="Q99" s="67"/>
    </row>
    <row r="100" spans="1:19" s="1057" customFormat="1" ht="17.25" customHeight="1">
      <c r="A100" s="1033" t="s">
        <v>1391</v>
      </c>
      <c r="B100" s="1034"/>
      <c r="C100" s="1034"/>
      <c r="D100" s="1034"/>
      <c r="E100" s="1034"/>
      <c r="F100" s="1035"/>
      <c r="G100" s="1036"/>
      <c r="H100" s="1036"/>
      <c r="I100" s="1036"/>
      <c r="J100" s="1036"/>
      <c r="K100" s="1036"/>
      <c r="L100" s="1038"/>
      <c r="M100" s="1052"/>
      <c r="N100" s="1053"/>
      <c r="O100" s="1054"/>
      <c r="P100" s="1055"/>
      <c r="Q100" s="1056"/>
      <c r="R100" s="1072"/>
      <c r="S100" s="1092"/>
    </row>
    <row r="101" spans="1:21" s="1057" customFormat="1" ht="20.25" customHeight="1">
      <c r="A101" s="1048" t="s">
        <v>1138</v>
      </c>
      <c r="B101" s="1049"/>
      <c r="C101" s="1049"/>
      <c r="D101" s="1049"/>
      <c r="E101" s="1049"/>
      <c r="F101" s="1059"/>
      <c r="G101" s="1058"/>
      <c r="H101" s="1050"/>
      <c r="I101" s="1050"/>
      <c r="J101" s="1050"/>
      <c r="K101" s="1050"/>
      <c r="L101" s="1073"/>
      <c r="M101" s="1052"/>
      <c r="N101" s="1051"/>
      <c r="O101" s="1091"/>
      <c r="P101" s="1092"/>
      <c r="Q101" s="1064"/>
      <c r="R101" s="1062"/>
      <c r="S101" s="1092"/>
      <c r="T101" s="1093"/>
      <c r="U101" s="1093"/>
    </row>
    <row r="102" spans="1:19" s="1077" customFormat="1" ht="17.25" customHeight="1">
      <c r="A102" s="1072" t="s">
        <v>504</v>
      </c>
      <c r="B102" s="1062"/>
      <c r="C102" s="1062"/>
      <c r="D102" s="1062"/>
      <c r="E102" s="1062"/>
      <c r="F102" s="1073"/>
      <c r="G102" s="1038"/>
      <c r="H102" s="145" t="s">
        <v>674</v>
      </c>
      <c r="I102" s="1038"/>
      <c r="J102" s="1038"/>
      <c r="K102" s="1094"/>
      <c r="L102" s="1075"/>
      <c r="M102" s="1075"/>
      <c r="N102" s="1075"/>
      <c r="O102" s="1054">
        <f>SUM(O117,O202,O77)</f>
        <v>0</v>
      </c>
      <c r="P102" s="1054">
        <f>SUM(P117,P202,P77,P208)</f>
        <v>52400</v>
      </c>
      <c r="Q102" s="1076"/>
      <c r="R102" s="1072"/>
      <c r="S102" s="1091"/>
    </row>
    <row r="103" spans="1:20" s="1103" customFormat="1" ht="21" customHeight="1">
      <c r="A103" s="63" t="s">
        <v>1384</v>
      </c>
      <c r="B103" s="1095"/>
      <c r="C103" s="1096"/>
      <c r="D103" s="507"/>
      <c r="E103" s="507"/>
      <c r="F103" s="1095"/>
      <c r="G103" s="1095"/>
      <c r="H103" s="145" t="s">
        <v>674</v>
      </c>
      <c r="I103" s="145"/>
      <c r="J103" s="145"/>
      <c r="K103" s="145"/>
      <c r="L103" s="1098"/>
      <c r="M103" s="1099"/>
      <c r="N103" s="1098"/>
      <c r="O103" s="1100"/>
      <c r="P103" s="1101"/>
      <c r="Q103" s="1102">
        <f>SUM(Q107)</f>
        <v>0</v>
      </c>
      <c r="R103" s="1104"/>
      <c r="S103" s="1129"/>
      <c r="T103" s="1122"/>
    </row>
    <row r="104" spans="1:20" s="1103" customFormat="1" ht="21" customHeight="1">
      <c r="A104" s="63" t="s">
        <v>1392</v>
      </c>
      <c r="B104" s="1095"/>
      <c r="C104" s="1096"/>
      <c r="D104" s="507"/>
      <c r="E104" s="507"/>
      <c r="F104" s="1095"/>
      <c r="G104" s="1095"/>
      <c r="H104" s="145" t="s">
        <v>674</v>
      </c>
      <c r="I104" s="145"/>
      <c r="J104" s="145"/>
      <c r="K104" s="145"/>
      <c r="L104" s="1098"/>
      <c r="M104" s="1099"/>
      <c r="N104" s="1098"/>
      <c r="O104" s="1100"/>
      <c r="P104" s="1101"/>
      <c r="Q104" s="1102"/>
      <c r="R104" s="1104"/>
      <c r="S104" s="1129"/>
      <c r="T104" s="1122"/>
    </row>
    <row r="105" spans="1:19" s="158" customFormat="1" ht="17.25" customHeight="1">
      <c r="A105" s="1112"/>
      <c r="B105" s="1113" t="s">
        <v>1398</v>
      </c>
      <c r="C105" s="1113"/>
      <c r="D105" s="1113"/>
      <c r="E105" s="1113"/>
      <c r="F105" s="1113"/>
      <c r="G105" s="1113"/>
      <c r="H105" s="1114"/>
      <c r="I105" s="1114"/>
      <c r="J105" s="1114"/>
      <c r="K105" s="1114"/>
      <c r="L105" s="1115"/>
      <c r="M105" s="1116"/>
      <c r="N105" s="1117"/>
      <c r="O105" s="1118"/>
      <c r="P105" s="1119"/>
      <c r="Q105" s="1120"/>
      <c r="R105" s="1112"/>
      <c r="S105" s="1130"/>
    </row>
    <row r="106" spans="1:17" s="267" customFormat="1" ht="13.5" customHeight="1">
      <c r="A106" s="268"/>
      <c r="B106" s="269"/>
      <c r="C106" s="269"/>
      <c r="D106" s="269"/>
      <c r="E106" s="263"/>
      <c r="F106" s="263"/>
      <c r="G106" s="306"/>
      <c r="H106" s="1027"/>
      <c r="I106" s="1027"/>
      <c r="J106" s="1027"/>
      <c r="K106" s="1027"/>
      <c r="L106" s="1026"/>
      <c r="M106" s="313"/>
      <c r="N106" s="313"/>
      <c r="O106" s="313"/>
      <c r="P106" s="288"/>
      <c r="Q106" s="266"/>
    </row>
    <row r="107" spans="1:17" s="1080" customFormat="1" ht="19.5" customHeight="1" hidden="1">
      <c r="A107" s="268" t="s">
        <v>505</v>
      </c>
      <c r="B107" s="269"/>
      <c r="C107" s="269"/>
      <c r="D107" s="1078"/>
      <c r="E107" s="269"/>
      <c r="F107" s="269"/>
      <c r="G107" s="1079"/>
      <c r="H107" s="1027"/>
      <c r="I107" s="1027"/>
      <c r="J107" s="1027"/>
      <c r="K107" s="1027"/>
      <c r="L107" s="1079"/>
      <c r="M107" s="1027"/>
      <c r="N107" s="269"/>
      <c r="O107" s="1027"/>
      <c r="P107" s="261">
        <f>SUM(P108)</f>
        <v>275100</v>
      </c>
      <c r="Q107" s="1027"/>
    </row>
    <row r="108" spans="1:17" s="1083" customFormat="1" ht="19.5" customHeight="1" hidden="1">
      <c r="A108" s="1242" t="s">
        <v>496</v>
      </c>
      <c r="B108" s="1243"/>
      <c r="C108" s="1243"/>
      <c r="D108" s="1243"/>
      <c r="E108" s="1243"/>
      <c r="F108" s="1243"/>
      <c r="G108" s="1244"/>
      <c r="H108" s="1027"/>
      <c r="I108" s="1027"/>
      <c r="J108" s="1027"/>
      <c r="K108" s="1027"/>
      <c r="L108" s="1081"/>
      <c r="M108" s="1082"/>
      <c r="N108" s="1082"/>
      <c r="O108" s="1082"/>
      <c r="P108" s="261">
        <f>SUM(P109,P113)</f>
        <v>275100</v>
      </c>
      <c r="Q108" s="1027"/>
    </row>
    <row r="109" spans="1:17" s="1080" customFormat="1" ht="19.5" customHeight="1" hidden="1">
      <c r="A109" s="268" t="s">
        <v>494</v>
      </c>
      <c r="B109" s="269"/>
      <c r="C109" s="269"/>
      <c r="D109" s="269"/>
      <c r="E109" s="269"/>
      <c r="F109" s="269"/>
      <c r="G109" s="1079"/>
      <c r="H109" s="1027"/>
      <c r="I109" s="1027"/>
      <c r="J109" s="1027"/>
      <c r="K109" s="1027"/>
      <c r="L109" s="1084" t="s">
        <v>775</v>
      </c>
      <c r="M109" s="1027"/>
      <c r="N109" s="1085"/>
      <c r="O109" s="1086" t="s">
        <v>776</v>
      </c>
      <c r="P109" s="1087">
        <f>SUM(P110:P111)</f>
        <v>15000</v>
      </c>
      <c r="Q109" s="1027"/>
    </row>
    <row r="110" spans="1:17" s="267" customFormat="1" ht="19.5" customHeight="1" hidden="1">
      <c r="A110" s="272"/>
      <c r="B110" s="263" t="s">
        <v>501</v>
      </c>
      <c r="C110" s="263"/>
      <c r="D110" s="263"/>
      <c r="E110" s="263"/>
      <c r="F110" s="263"/>
      <c r="G110" s="306"/>
      <c r="H110" s="255" t="s">
        <v>76</v>
      </c>
      <c r="I110" s="255"/>
      <c r="J110" s="255"/>
      <c r="K110" s="255"/>
      <c r="L110" s="306"/>
      <c r="M110" s="266"/>
      <c r="N110" s="263"/>
      <c r="O110" s="266"/>
      <c r="P110" s="257">
        <v>5000</v>
      </c>
      <c r="Q110" s="266"/>
    </row>
    <row r="111" spans="1:17" s="267" customFormat="1" ht="19.5" customHeight="1" hidden="1">
      <c r="A111" s="272"/>
      <c r="B111" s="263" t="s">
        <v>502</v>
      </c>
      <c r="C111" s="263"/>
      <c r="D111" s="263"/>
      <c r="E111" s="263"/>
      <c r="F111" s="263"/>
      <c r="G111" s="306"/>
      <c r="H111" s="255" t="s">
        <v>170</v>
      </c>
      <c r="I111" s="255"/>
      <c r="J111" s="255"/>
      <c r="K111" s="255"/>
      <c r="L111" s="306"/>
      <c r="M111" s="266"/>
      <c r="N111" s="263"/>
      <c r="O111" s="266"/>
      <c r="P111" s="257">
        <v>10000</v>
      </c>
      <c r="Q111" s="266"/>
    </row>
    <row r="112" spans="1:17" s="267" customFormat="1" ht="19.5" customHeight="1" hidden="1">
      <c r="A112" s="272"/>
      <c r="B112" s="263" t="s">
        <v>503</v>
      </c>
      <c r="C112" s="263"/>
      <c r="D112" s="263"/>
      <c r="E112" s="263"/>
      <c r="F112" s="263"/>
      <c r="G112" s="306"/>
      <c r="H112" s="255" t="s">
        <v>170</v>
      </c>
      <c r="I112" s="255"/>
      <c r="J112" s="255"/>
      <c r="K112" s="255"/>
      <c r="L112" s="306"/>
      <c r="M112" s="266"/>
      <c r="N112" s="263"/>
      <c r="O112" s="266"/>
      <c r="P112" s="288"/>
      <c r="Q112" s="266"/>
    </row>
    <row r="113" spans="1:17" s="1080" customFormat="1" ht="19.5" customHeight="1" hidden="1">
      <c r="A113" s="268" t="s">
        <v>638</v>
      </c>
      <c r="B113" s="269"/>
      <c r="C113" s="269"/>
      <c r="D113" s="269"/>
      <c r="E113" s="269"/>
      <c r="F113" s="269"/>
      <c r="G113" s="1079"/>
      <c r="H113" s="1027"/>
      <c r="I113" s="1027"/>
      <c r="J113" s="1027"/>
      <c r="K113" s="1027"/>
      <c r="L113" s="1088"/>
      <c r="M113" s="1089"/>
      <c r="N113" s="1089"/>
      <c r="O113" s="1089"/>
      <c r="P113" s="1087">
        <f>SUM(P114:P115)</f>
        <v>260100</v>
      </c>
      <c r="Q113" s="1027"/>
    </row>
    <row r="114" spans="1:17" s="7" customFormat="1" ht="19.5" customHeight="1" hidden="1">
      <c r="A114" s="76"/>
      <c r="B114" s="67" t="s">
        <v>80</v>
      </c>
      <c r="C114" s="67"/>
      <c r="D114" s="67"/>
      <c r="E114" s="67"/>
      <c r="F114" s="67"/>
      <c r="G114" s="68"/>
      <c r="H114" s="77" t="s">
        <v>170</v>
      </c>
      <c r="I114" s="77"/>
      <c r="J114" s="77"/>
      <c r="K114" s="77"/>
      <c r="L114" s="68"/>
      <c r="M114" s="97"/>
      <c r="N114" s="67"/>
      <c r="O114" s="97"/>
      <c r="P114" s="485">
        <v>4500</v>
      </c>
      <c r="Q114" s="97"/>
    </row>
    <row r="115" spans="1:17" s="7" customFormat="1" ht="19.5" customHeight="1" hidden="1">
      <c r="A115" s="76"/>
      <c r="B115" s="67" t="s">
        <v>81</v>
      </c>
      <c r="C115" s="67"/>
      <c r="D115" s="67"/>
      <c r="E115" s="67"/>
      <c r="F115" s="67"/>
      <c r="G115" s="68"/>
      <c r="H115" s="77" t="s">
        <v>170</v>
      </c>
      <c r="I115" s="77"/>
      <c r="J115" s="77"/>
      <c r="K115" s="77"/>
      <c r="L115" s="68"/>
      <c r="M115" s="97"/>
      <c r="N115" s="67"/>
      <c r="O115" s="97"/>
      <c r="P115" s="485">
        <v>255600</v>
      </c>
      <c r="Q115" s="97"/>
    </row>
    <row r="116" spans="1:17" s="7" customFormat="1" ht="18.75" customHeight="1">
      <c r="A116" s="336"/>
      <c r="B116" s="234"/>
      <c r="C116" s="234"/>
      <c r="D116" s="234"/>
      <c r="E116" s="234"/>
      <c r="F116" s="234"/>
      <c r="G116" s="490"/>
      <c r="H116" s="337"/>
      <c r="I116" s="337"/>
      <c r="J116" s="337"/>
      <c r="K116" s="337"/>
      <c r="L116" s="338"/>
      <c r="M116" s="339"/>
      <c r="N116" s="339"/>
      <c r="O116" s="339"/>
      <c r="P116" s="340"/>
      <c r="Q116" s="337"/>
    </row>
    <row r="306" ht="21.75">
      <c r="C306" s="581" t="s">
        <v>1116</v>
      </c>
    </row>
  </sheetData>
  <sheetProtection/>
  <mergeCells count="7">
    <mergeCell ref="L2:O2"/>
    <mergeCell ref="A108:G108"/>
    <mergeCell ref="H2:I2"/>
    <mergeCell ref="J2:J4"/>
    <mergeCell ref="K2:K4"/>
    <mergeCell ref="H3:H4"/>
    <mergeCell ref="I3:I4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8"/>
  <sheetViews>
    <sheetView zoomScalePageLayoutView="0" workbookViewId="0" topLeftCell="A209">
      <selection activeCell="S223" sqref="S223"/>
    </sheetView>
  </sheetViews>
  <sheetFormatPr defaultColWidth="9.140625" defaultRowHeight="21.75"/>
  <cols>
    <col min="1" max="1" width="2.421875" style="191" customWidth="1"/>
    <col min="2" max="2" width="2.57421875" style="191" customWidth="1"/>
    <col min="3" max="3" width="37.00390625" style="191" customWidth="1"/>
    <col min="4" max="4" width="9.421875" style="191" customWidth="1"/>
    <col min="5" max="5" width="10.28125" style="191" hidden="1" customWidth="1"/>
    <col min="6" max="6" width="9.57421875" style="191" hidden="1" customWidth="1"/>
    <col min="7" max="10" width="10.28125" style="191" hidden="1" customWidth="1"/>
    <col min="11" max="12" width="10.00390625" style="191" hidden="1" customWidth="1"/>
    <col min="13" max="13" width="7.7109375" style="191" customWidth="1"/>
    <col min="14" max="14" width="8.00390625" style="191" customWidth="1"/>
    <col min="15" max="16384" width="9.140625" style="191" customWidth="1"/>
  </cols>
  <sheetData>
    <row r="1" s="2" customFormat="1" ht="19.5" customHeight="1">
      <c r="A1" s="614" t="s">
        <v>1135</v>
      </c>
    </row>
    <row r="2" s="2" customFormat="1" ht="15.75" customHeight="1"/>
    <row r="3" s="1" customFormat="1" ht="19.5" customHeight="1">
      <c r="A3" s="1" t="s">
        <v>310</v>
      </c>
    </row>
    <row r="4" s="2" customFormat="1" ht="13.5" customHeight="1"/>
    <row r="5" s="2" customFormat="1" ht="23.25" customHeight="1">
      <c r="C5" s="1" t="s">
        <v>1136</v>
      </c>
    </row>
    <row r="6" spans="1:14" s="119" customFormat="1" ht="20.25" customHeight="1">
      <c r="A6" s="26"/>
      <c r="B6" s="27"/>
      <c r="C6" s="28"/>
      <c r="D6" s="29"/>
      <c r="E6" s="29" t="s">
        <v>446</v>
      </c>
      <c r="F6" s="29" t="s">
        <v>446</v>
      </c>
      <c r="G6" s="29" t="s">
        <v>446</v>
      </c>
      <c r="H6" s="29" t="s">
        <v>446</v>
      </c>
      <c r="I6" s="29" t="s">
        <v>446</v>
      </c>
      <c r="J6" s="29" t="s">
        <v>446</v>
      </c>
      <c r="K6" s="29" t="s">
        <v>446</v>
      </c>
      <c r="L6" s="29" t="s">
        <v>446</v>
      </c>
      <c r="M6" s="1234" t="s">
        <v>530</v>
      </c>
      <c r="N6" s="1234" t="s">
        <v>1137</v>
      </c>
    </row>
    <row r="7" spans="1:14" s="119" customFormat="1" ht="21.75" customHeight="1">
      <c r="A7" s="1233" t="s">
        <v>310</v>
      </c>
      <c r="B7" s="1233"/>
      <c r="C7" s="1233"/>
      <c r="D7" s="31" t="s">
        <v>220</v>
      </c>
      <c r="E7" s="31" t="s">
        <v>448</v>
      </c>
      <c r="F7" s="31" t="s">
        <v>364</v>
      </c>
      <c r="G7" s="31" t="s">
        <v>304</v>
      </c>
      <c r="H7" s="31" t="s">
        <v>267</v>
      </c>
      <c r="I7" s="31" t="s">
        <v>495</v>
      </c>
      <c r="J7" s="31" t="s">
        <v>135</v>
      </c>
      <c r="K7" s="31" t="s">
        <v>86</v>
      </c>
      <c r="L7" s="31" t="s">
        <v>549</v>
      </c>
      <c r="M7" s="1235"/>
      <c r="N7" s="1235"/>
    </row>
    <row r="8" spans="1:14" s="119" customFormat="1" ht="20.25" customHeight="1">
      <c r="A8" s="33"/>
      <c r="B8" s="34"/>
      <c r="C8" s="35"/>
      <c r="D8" s="36"/>
      <c r="E8" s="36" t="s">
        <v>529</v>
      </c>
      <c r="F8" s="36" t="s">
        <v>529</v>
      </c>
      <c r="G8" s="36" t="s">
        <v>529</v>
      </c>
      <c r="H8" s="36" t="s">
        <v>529</v>
      </c>
      <c r="I8" s="36" t="s">
        <v>529</v>
      </c>
      <c r="J8" s="36" t="s">
        <v>529</v>
      </c>
      <c r="K8" s="36" t="s">
        <v>529</v>
      </c>
      <c r="L8" s="36" t="s">
        <v>529</v>
      </c>
      <c r="M8" s="1236"/>
      <c r="N8" s="1236"/>
    </row>
    <row r="9" spans="1:14" s="8" customFormat="1" ht="18.75">
      <c r="A9" s="37" t="s">
        <v>274</v>
      </c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8" customFormat="1" ht="18.75">
      <c r="A10" s="43"/>
      <c r="B10" s="23" t="s">
        <v>379</v>
      </c>
      <c r="C10" s="22"/>
      <c r="D10" s="44" t="s">
        <v>219</v>
      </c>
      <c r="E10" s="45" t="s">
        <v>443</v>
      </c>
      <c r="F10" s="45" t="s">
        <v>222</v>
      </c>
      <c r="G10" s="46" t="s">
        <v>285</v>
      </c>
      <c r="H10" s="46" t="s">
        <v>271</v>
      </c>
      <c r="I10" s="46" t="s">
        <v>525</v>
      </c>
      <c r="J10" s="46" t="s">
        <v>416</v>
      </c>
      <c r="K10" s="46" t="s">
        <v>91</v>
      </c>
      <c r="L10" s="46" t="s">
        <v>557</v>
      </c>
      <c r="M10" s="45">
        <f>SUM(M11:M11)</f>
        <v>180</v>
      </c>
      <c r="N10" s="45"/>
    </row>
    <row r="11" spans="1:14" s="8" customFormat="1" ht="18.75">
      <c r="A11" s="43"/>
      <c r="B11" s="23"/>
      <c r="C11" s="22" t="s">
        <v>8</v>
      </c>
      <c r="D11" s="44" t="s">
        <v>219</v>
      </c>
      <c r="E11" s="45" t="s">
        <v>443</v>
      </c>
      <c r="F11" s="45" t="s">
        <v>61</v>
      </c>
      <c r="G11" s="46" t="s">
        <v>306</v>
      </c>
      <c r="H11" s="46" t="s">
        <v>269</v>
      </c>
      <c r="I11" s="46" t="s">
        <v>523</v>
      </c>
      <c r="J11" s="46" t="s">
        <v>415</v>
      </c>
      <c r="K11" s="46" t="s">
        <v>89</v>
      </c>
      <c r="L11" s="46" t="s">
        <v>555</v>
      </c>
      <c r="M11" s="46">
        <v>180</v>
      </c>
      <c r="N11" s="46"/>
    </row>
    <row r="12" spans="1:14" s="8" customFormat="1" ht="18.75">
      <c r="A12" s="43"/>
      <c r="B12" s="23" t="s">
        <v>28</v>
      </c>
      <c r="C12" s="22"/>
      <c r="D12" s="44" t="s">
        <v>219</v>
      </c>
      <c r="E12" s="46" t="s">
        <v>445</v>
      </c>
      <c r="F12" s="46" t="s">
        <v>224</v>
      </c>
      <c r="G12" s="46" t="s">
        <v>476</v>
      </c>
      <c r="H12" s="46" t="s">
        <v>318</v>
      </c>
      <c r="I12" s="46" t="s">
        <v>522</v>
      </c>
      <c r="J12" s="46" t="s">
        <v>419</v>
      </c>
      <c r="K12" s="46" t="s">
        <v>93</v>
      </c>
      <c r="L12" s="46" t="s">
        <v>560</v>
      </c>
      <c r="M12" s="46">
        <f>SUM(M13:M13)</f>
        <v>250</v>
      </c>
      <c r="N12" s="46"/>
    </row>
    <row r="13" spans="1:14" s="8" customFormat="1" ht="18.75">
      <c r="A13" s="43"/>
      <c r="B13" s="23"/>
      <c r="C13" s="22" t="s">
        <v>8</v>
      </c>
      <c r="D13" s="44" t="s">
        <v>219</v>
      </c>
      <c r="E13" s="46" t="s">
        <v>367</v>
      </c>
      <c r="F13" s="46" t="s">
        <v>367</v>
      </c>
      <c r="G13" s="46" t="s">
        <v>289</v>
      </c>
      <c r="H13" s="46" t="s">
        <v>316</v>
      </c>
      <c r="I13" s="46" t="s">
        <v>519</v>
      </c>
      <c r="J13" s="46" t="s">
        <v>417</v>
      </c>
      <c r="K13" s="46" t="s">
        <v>92</v>
      </c>
      <c r="L13" s="46" t="s">
        <v>561</v>
      </c>
      <c r="M13" s="46">
        <v>250</v>
      </c>
      <c r="N13" s="46"/>
    </row>
    <row r="14" spans="1:14" s="8" customFormat="1" ht="18.75">
      <c r="A14" s="43"/>
      <c r="B14" s="23" t="s">
        <v>403</v>
      </c>
      <c r="C14" s="22"/>
      <c r="D14" s="44" t="s">
        <v>219</v>
      </c>
      <c r="E14" s="45" t="s">
        <v>481</v>
      </c>
      <c r="F14" s="46" t="s">
        <v>483</v>
      </c>
      <c r="G14" s="49" t="s">
        <v>288</v>
      </c>
      <c r="H14" s="50" t="s">
        <v>322</v>
      </c>
      <c r="I14" s="50" t="s">
        <v>12</v>
      </c>
      <c r="J14" s="50" t="s">
        <v>422</v>
      </c>
      <c r="K14" s="50" t="s">
        <v>97</v>
      </c>
      <c r="L14" s="50" t="s">
        <v>563</v>
      </c>
      <c r="M14" s="49">
        <f>SUM(M15:M15)</f>
        <v>900</v>
      </c>
      <c r="N14" s="49"/>
    </row>
    <row r="15" spans="1:14" s="8" customFormat="1" ht="18.75">
      <c r="A15" s="43"/>
      <c r="B15" s="23"/>
      <c r="C15" s="22" t="s">
        <v>8</v>
      </c>
      <c r="D15" s="44" t="s">
        <v>219</v>
      </c>
      <c r="E15" s="45" t="s">
        <v>479</v>
      </c>
      <c r="F15" s="49" t="s">
        <v>478</v>
      </c>
      <c r="G15" s="49" t="s">
        <v>287</v>
      </c>
      <c r="H15" s="46" t="s">
        <v>320</v>
      </c>
      <c r="I15" s="49" t="s">
        <v>527</v>
      </c>
      <c r="J15" s="50" t="s">
        <v>420</v>
      </c>
      <c r="K15" s="50" t="s">
        <v>95</v>
      </c>
      <c r="L15" s="50" t="s">
        <v>564</v>
      </c>
      <c r="M15" s="49">
        <v>900</v>
      </c>
      <c r="N15" s="49"/>
    </row>
    <row r="16" spans="1:14" s="8" customFormat="1" ht="18.75">
      <c r="A16" s="70"/>
      <c r="B16" s="52" t="s">
        <v>449</v>
      </c>
      <c r="C16" s="208"/>
      <c r="D16" s="73" t="s">
        <v>453</v>
      </c>
      <c r="E16" s="209"/>
      <c r="F16" s="74"/>
      <c r="G16" s="74"/>
      <c r="H16" s="74" t="s">
        <v>363</v>
      </c>
      <c r="I16" s="74" t="s">
        <v>363</v>
      </c>
      <c r="J16" s="74" t="s">
        <v>155</v>
      </c>
      <c r="K16" s="74" t="s">
        <v>157</v>
      </c>
      <c r="L16" s="74" t="s">
        <v>588</v>
      </c>
      <c r="M16" s="503"/>
      <c r="N16" s="503"/>
    </row>
    <row r="17" spans="1:14" s="8" customFormat="1" ht="18.75">
      <c r="A17" s="43"/>
      <c r="B17" s="23" t="s">
        <v>451</v>
      </c>
      <c r="C17" s="48"/>
      <c r="D17" s="44" t="s">
        <v>453</v>
      </c>
      <c r="E17" s="45"/>
      <c r="F17" s="46"/>
      <c r="G17" s="46"/>
      <c r="H17" s="46" t="s">
        <v>363</v>
      </c>
      <c r="I17" s="46" t="s">
        <v>363</v>
      </c>
      <c r="J17" s="46" t="s">
        <v>156</v>
      </c>
      <c r="K17" s="46" t="s">
        <v>201</v>
      </c>
      <c r="L17" s="46" t="s">
        <v>571</v>
      </c>
      <c r="M17" s="343"/>
      <c r="N17" s="343"/>
    </row>
    <row r="18" spans="1:14" s="8" customFormat="1" ht="18.75">
      <c r="A18" s="43"/>
      <c r="B18" s="23" t="s">
        <v>452</v>
      </c>
      <c r="C18" s="48"/>
      <c r="D18" s="44" t="s">
        <v>453</v>
      </c>
      <c r="E18" s="45"/>
      <c r="F18" s="46"/>
      <c r="G18" s="46"/>
      <c r="H18" s="46" t="s">
        <v>363</v>
      </c>
      <c r="I18" s="46" t="s">
        <v>363</v>
      </c>
      <c r="J18" s="46" t="s">
        <v>157</v>
      </c>
      <c r="K18" s="46" t="s">
        <v>157</v>
      </c>
      <c r="L18" s="46" t="s">
        <v>572</v>
      </c>
      <c r="M18" s="343"/>
      <c r="N18" s="343"/>
    </row>
    <row r="19" spans="1:14" s="62" customFormat="1" ht="18.75">
      <c r="A19" s="63" t="s">
        <v>275</v>
      </c>
      <c r="B19" s="23"/>
      <c r="C19" s="22"/>
      <c r="D19" s="44"/>
      <c r="E19" s="46"/>
      <c r="F19" s="46"/>
      <c r="G19" s="46"/>
      <c r="H19" s="46"/>
      <c r="I19" s="46"/>
      <c r="J19" s="46"/>
      <c r="K19" s="46"/>
      <c r="L19" s="46"/>
      <c r="M19" s="325"/>
      <c r="N19" s="325"/>
    </row>
    <row r="20" spans="1:14" s="62" customFormat="1" ht="18.75">
      <c r="A20" s="43"/>
      <c r="B20" s="23" t="s">
        <v>390</v>
      </c>
      <c r="C20" s="22"/>
      <c r="D20" s="44" t="s">
        <v>261</v>
      </c>
      <c r="E20" s="45" t="s">
        <v>20</v>
      </c>
      <c r="F20" s="66" t="s">
        <v>250</v>
      </c>
      <c r="G20" s="66" t="s">
        <v>250</v>
      </c>
      <c r="H20" s="66" t="s">
        <v>250</v>
      </c>
      <c r="I20" s="66" t="s">
        <v>250</v>
      </c>
      <c r="J20" s="66" t="s">
        <v>250</v>
      </c>
      <c r="K20" s="66" t="s">
        <v>250</v>
      </c>
      <c r="L20" s="66" t="s">
        <v>250</v>
      </c>
      <c r="M20" s="66"/>
      <c r="N20" s="66"/>
    </row>
    <row r="21" spans="1:14" s="62" customFormat="1" ht="18.75">
      <c r="A21" s="43"/>
      <c r="B21" s="23" t="s">
        <v>392</v>
      </c>
      <c r="C21" s="22" t="s">
        <v>1126</v>
      </c>
      <c r="D21" s="44" t="s">
        <v>262</v>
      </c>
      <c r="E21" s="46"/>
      <c r="F21" s="45" t="s">
        <v>248</v>
      </c>
      <c r="G21" s="45" t="s">
        <v>249</v>
      </c>
      <c r="H21" s="45" t="s">
        <v>319</v>
      </c>
      <c r="I21" s="45" t="s">
        <v>391</v>
      </c>
      <c r="J21" s="45" t="s">
        <v>158</v>
      </c>
      <c r="K21" s="45" t="s">
        <v>196</v>
      </c>
      <c r="L21" s="45" t="s">
        <v>583</v>
      </c>
      <c r="M21" s="66" t="s">
        <v>247</v>
      </c>
      <c r="N21" s="66"/>
    </row>
    <row r="22" spans="1:14" s="42" customFormat="1" ht="18.75">
      <c r="A22" s="43"/>
      <c r="B22" s="23"/>
      <c r="C22" s="22" t="s">
        <v>1127</v>
      </c>
      <c r="D22" s="44"/>
      <c r="E22" s="45"/>
      <c r="F22" s="46"/>
      <c r="G22" s="46"/>
      <c r="H22" s="46"/>
      <c r="I22" s="46"/>
      <c r="J22" s="46"/>
      <c r="K22" s="46"/>
      <c r="L22" s="46"/>
      <c r="M22" s="45" t="s">
        <v>1128</v>
      </c>
      <c r="N22" s="45"/>
    </row>
    <row r="23" spans="1:14" s="62" customFormat="1" ht="18.75" hidden="1">
      <c r="A23" s="43"/>
      <c r="B23" s="23" t="s">
        <v>10</v>
      </c>
      <c r="C23" s="22"/>
      <c r="D23" s="44" t="s">
        <v>369</v>
      </c>
      <c r="E23" s="45" t="s">
        <v>442</v>
      </c>
      <c r="F23" s="46" t="s">
        <v>228</v>
      </c>
      <c r="G23" s="46" t="s">
        <v>228</v>
      </c>
      <c r="H23" s="46" t="s">
        <v>228</v>
      </c>
      <c r="I23" s="46">
        <v>9</v>
      </c>
      <c r="J23" s="46"/>
      <c r="K23" s="46"/>
      <c r="L23" s="46"/>
      <c r="M23" s="46">
        <v>9</v>
      </c>
      <c r="N23" s="46">
        <v>9</v>
      </c>
    </row>
    <row r="24" spans="1:14" s="62" customFormat="1" ht="18.75" hidden="1">
      <c r="A24" s="43"/>
      <c r="B24" s="23" t="s">
        <v>331</v>
      </c>
      <c r="C24" s="22"/>
      <c r="D24" s="44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s="62" customFormat="1" ht="18.75" hidden="1">
      <c r="A25" s="43"/>
      <c r="B25" s="23" t="s">
        <v>405</v>
      </c>
      <c r="C25" s="22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62" customFormat="1" ht="18.75" hidden="1">
      <c r="A26" s="43"/>
      <c r="B26" s="23" t="s">
        <v>332</v>
      </c>
      <c r="C26" s="22"/>
      <c r="D26" s="44" t="s">
        <v>365</v>
      </c>
      <c r="E26" s="46" t="s">
        <v>441</v>
      </c>
      <c r="F26" s="46" t="s">
        <v>128</v>
      </c>
      <c r="G26" s="46">
        <v>1</v>
      </c>
      <c r="H26" s="46">
        <v>1</v>
      </c>
      <c r="I26" s="46">
        <v>1</v>
      </c>
      <c r="J26" s="46"/>
      <c r="K26" s="46"/>
      <c r="L26" s="46"/>
      <c r="M26" s="46">
        <v>1</v>
      </c>
      <c r="N26" s="46">
        <v>1</v>
      </c>
    </row>
    <row r="27" spans="1:14" s="62" customFormat="1" ht="18.75" hidden="1">
      <c r="A27" s="43"/>
      <c r="B27" s="23" t="s">
        <v>380</v>
      </c>
      <c r="C27" s="22"/>
      <c r="D27" s="44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s="62" customFormat="1" ht="18.75" hidden="1">
      <c r="A28" s="43"/>
      <c r="B28" s="23" t="s">
        <v>333</v>
      </c>
      <c r="C28" s="22"/>
      <c r="D28" s="44" t="s">
        <v>374</v>
      </c>
      <c r="E28" s="64" t="s">
        <v>363</v>
      </c>
      <c r="F28" s="46" t="s">
        <v>16</v>
      </c>
      <c r="G28" s="46">
        <v>7</v>
      </c>
      <c r="H28" s="46">
        <v>7</v>
      </c>
      <c r="I28" s="46">
        <v>7</v>
      </c>
      <c r="J28" s="46"/>
      <c r="K28" s="46"/>
      <c r="L28" s="46"/>
      <c r="M28" s="46">
        <v>7</v>
      </c>
      <c r="N28" s="46">
        <v>7</v>
      </c>
    </row>
    <row r="29" spans="1:14" s="62" customFormat="1" ht="18.75" hidden="1">
      <c r="A29" s="43"/>
      <c r="B29" s="23"/>
      <c r="C29" s="22" t="s">
        <v>29</v>
      </c>
      <c r="D29" s="44"/>
      <c r="E29" s="46"/>
      <c r="F29" s="65" t="s">
        <v>17</v>
      </c>
      <c r="G29" s="46"/>
      <c r="H29" s="46"/>
      <c r="I29" s="46"/>
      <c r="J29" s="46"/>
      <c r="K29" s="46"/>
      <c r="L29" s="46"/>
      <c r="M29" s="46"/>
      <c r="N29" s="46"/>
    </row>
    <row r="30" spans="1:14" s="62" customFormat="1" ht="18.75" hidden="1">
      <c r="A30" s="43"/>
      <c r="B30" s="23" t="s">
        <v>334</v>
      </c>
      <c r="C30" s="22"/>
      <c r="D30" s="44" t="s">
        <v>531</v>
      </c>
      <c r="E30" s="45" t="s">
        <v>51</v>
      </c>
      <c r="F30" s="46" t="s">
        <v>324</v>
      </c>
      <c r="G30" s="46">
        <v>100</v>
      </c>
      <c r="H30" s="46">
        <v>100</v>
      </c>
      <c r="I30" s="46">
        <v>100</v>
      </c>
      <c r="J30" s="46"/>
      <c r="K30" s="46"/>
      <c r="L30" s="46"/>
      <c r="M30" s="46">
        <v>100</v>
      </c>
      <c r="N30" s="46">
        <v>100</v>
      </c>
    </row>
    <row r="31" spans="1:14" s="62" customFormat="1" ht="18.75" hidden="1">
      <c r="A31" s="43"/>
      <c r="B31" s="23"/>
      <c r="C31" s="22" t="s">
        <v>381</v>
      </c>
      <c r="D31" s="44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s="62" customFormat="1" ht="18.75">
      <c r="A32" s="43"/>
      <c r="B32" s="23" t="s">
        <v>264</v>
      </c>
      <c r="C32" s="22"/>
      <c r="D32" s="44" t="s">
        <v>531</v>
      </c>
      <c r="E32" s="46"/>
      <c r="F32" s="46"/>
      <c r="G32" s="46"/>
      <c r="H32" s="46" t="s">
        <v>34</v>
      </c>
      <c r="I32" s="46" t="s">
        <v>33</v>
      </c>
      <c r="J32" s="82" t="s">
        <v>159</v>
      </c>
      <c r="K32" s="82" t="s">
        <v>197</v>
      </c>
      <c r="L32" s="82" t="s">
        <v>566</v>
      </c>
      <c r="M32" s="46" t="s">
        <v>660</v>
      </c>
      <c r="N32" s="46"/>
    </row>
    <row r="33" spans="1:14" s="62" customFormat="1" ht="18.75">
      <c r="A33" s="43"/>
      <c r="B33" s="23" t="s">
        <v>659</v>
      </c>
      <c r="C33" s="22"/>
      <c r="D33" s="44"/>
      <c r="E33" s="46"/>
      <c r="F33" s="46"/>
      <c r="G33" s="46"/>
      <c r="H33" s="46"/>
      <c r="I33" s="46"/>
      <c r="J33" s="66"/>
      <c r="K33" s="66"/>
      <c r="L33" s="66"/>
      <c r="M33" s="66"/>
      <c r="N33" s="66"/>
    </row>
    <row r="34" spans="1:14" s="62" customFormat="1" ht="20.25" customHeight="1">
      <c r="A34" s="43"/>
      <c r="B34" s="23" t="s">
        <v>550</v>
      </c>
      <c r="C34" s="22"/>
      <c r="D34" s="44" t="s">
        <v>531</v>
      </c>
      <c r="E34" s="46"/>
      <c r="F34" s="46"/>
      <c r="G34" s="46"/>
      <c r="H34" s="44" t="s">
        <v>35</v>
      </c>
      <c r="I34" s="44" t="s">
        <v>36</v>
      </c>
      <c r="J34" s="66" t="s">
        <v>143</v>
      </c>
      <c r="K34" s="66" t="s">
        <v>143</v>
      </c>
      <c r="L34" s="66" t="s">
        <v>143</v>
      </c>
      <c r="M34" s="66" t="s">
        <v>1098</v>
      </c>
      <c r="N34" s="66"/>
    </row>
    <row r="35" spans="1:14" s="62" customFormat="1" ht="18.75">
      <c r="A35" s="43"/>
      <c r="B35" s="23"/>
      <c r="C35" s="22" t="s">
        <v>661</v>
      </c>
      <c r="D35" s="44"/>
      <c r="E35" s="46"/>
      <c r="F35" s="46"/>
      <c r="G35" s="46"/>
      <c r="H35" s="46"/>
      <c r="I35" s="46"/>
      <c r="J35" s="66"/>
      <c r="K35" s="66"/>
      <c r="L35" s="66"/>
      <c r="M35" s="66"/>
      <c r="N35" s="66"/>
    </row>
    <row r="36" spans="1:14" s="62" customFormat="1" ht="18.75">
      <c r="A36" s="43"/>
      <c r="B36" s="67" t="s">
        <v>454</v>
      </c>
      <c r="C36" s="22"/>
      <c r="D36" s="44" t="s">
        <v>373</v>
      </c>
      <c r="E36" s="46"/>
      <c r="F36" s="46"/>
      <c r="G36" s="46"/>
      <c r="H36" s="46" t="s">
        <v>344</v>
      </c>
      <c r="I36" s="46" t="s">
        <v>336</v>
      </c>
      <c r="J36" s="46" t="s">
        <v>344</v>
      </c>
      <c r="K36" s="46" t="s">
        <v>344</v>
      </c>
      <c r="L36" s="46" t="s">
        <v>344</v>
      </c>
      <c r="M36" s="75" t="s">
        <v>658</v>
      </c>
      <c r="N36" s="75"/>
    </row>
    <row r="37" spans="1:14" s="62" customFormat="1" ht="18.75">
      <c r="A37" s="43"/>
      <c r="B37" s="67" t="s">
        <v>202</v>
      </c>
      <c r="C37" s="22"/>
      <c r="D37" s="44"/>
      <c r="E37" s="46"/>
      <c r="F37" s="46"/>
      <c r="G37" s="46"/>
      <c r="H37" s="46"/>
      <c r="I37" s="46"/>
      <c r="J37" s="66"/>
      <c r="K37" s="66"/>
      <c r="L37" s="66"/>
      <c r="M37" s="285">
        <v>3</v>
      </c>
      <c r="N37" s="285"/>
    </row>
    <row r="38" spans="1:14" s="62" customFormat="1" ht="18.75">
      <c r="A38" s="43"/>
      <c r="B38" s="23" t="s">
        <v>1099</v>
      </c>
      <c r="C38" s="22"/>
      <c r="D38" s="44" t="s">
        <v>531</v>
      </c>
      <c r="E38" s="45" t="s">
        <v>52</v>
      </c>
      <c r="F38" s="46" t="s">
        <v>397</v>
      </c>
      <c r="G38" s="46" t="s">
        <v>229</v>
      </c>
      <c r="H38" s="46" t="s">
        <v>342</v>
      </c>
      <c r="I38" s="46" t="s">
        <v>337</v>
      </c>
      <c r="J38" s="46" t="s">
        <v>257</v>
      </c>
      <c r="K38" s="46" t="s">
        <v>198</v>
      </c>
      <c r="L38" s="46" t="s">
        <v>584</v>
      </c>
      <c r="M38" s="46">
        <v>85</v>
      </c>
      <c r="N38" s="46"/>
    </row>
    <row r="39" spans="1:14" s="62" customFormat="1" ht="18.75">
      <c r="A39" s="43"/>
      <c r="B39" s="23" t="s">
        <v>1100</v>
      </c>
      <c r="C39" s="22"/>
      <c r="D39" s="44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s="62" customFormat="1" ht="18.75">
      <c r="A40" s="43"/>
      <c r="B40" s="23" t="s">
        <v>1101</v>
      </c>
      <c r="C40" s="22"/>
      <c r="D40" s="44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s="510" customFormat="1" ht="19.5" customHeight="1">
      <c r="A41" s="506"/>
      <c r="B41" s="507" t="s">
        <v>119</v>
      </c>
      <c r="C41" s="508"/>
      <c r="D41" s="509" t="s">
        <v>531</v>
      </c>
      <c r="E41" s="45" t="s">
        <v>53</v>
      </c>
      <c r="F41" s="46" t="s">
        <v>398</v>
      </c>
      <c r="G41" s="46" t="s">
        <v>230</v>
      </c>
      <c r="H41" s="46" t="s">
        <v>329</v>
      </c>
      <c r="I41" s="46" t="s">
        <v>338</v>
      </c>
      <c r="J41" s="46" t="s">
        <v>259</v>
      </c>
      <c r="K41" s="46" t="s">
        <v>122</v>
      </c>
      <c r="L41" s="46" t="s">
        <v>585</v>
      </c>
      <c r="M41" s="46" t="s">
        <v>734</v>
      </c>
      <c r="N41" s="46"/>
    </row>
    <row r="42" spans="1:14" s="62" customFormat="1" ht="18.75">
      <c r="A42" s="70"/>
      <c r="B42" s="71" t="s">
        <v>664</v>
      </c>
      <c r="C42" s="72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s="62" customFormat="1" ht="18.75">
      <c r="A43" s="43"/>
      <c r="B43" s="23" t="s">
        <v>492</v>
      </c>
      <c r="C43" s="22"/>
      <c r="D43" s="44" t="s">
        <v>531</v>
      </c>
      <c r="E43" s="45" t="s">
        <v>54</v>
      </c>
      <c r="F43" s="46" t="s">
        <v>399</v>
      </c>
      <c r="G43" s="46" t="s">
        <v>163</v>
      </c>
      <c r="H43" s="46" t="s">
        <v>343</v>
      </c>
      <c r="I43" s="46" t="s">
        <v>339</v>
      </c>
      <c r="J43" s="46" t="s">
        <v>258</v>
      </c>
      <c r="K43" s="46" t="s">
        <v>121</v>
      </c>
      <c r="L43" s="46" t="s">
        <v>586</v>
      </c>
      <c r="M43" s="46">
        <v>85</v>
      </c>
      <c r="N43" s="46"/>
    </row>
    <row r="44" spans="1:14" s="62" customFormat="1" ht="18.75">
      <c r="A44" s="43"/>
      <c r="B44" s="23" t="s">
        <v>665</v>
      </c>
      <c r="C44" s="22"/>
      <c r="D44" s="44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s="62" customFormat="1" ht="18.75">
      <c r="A45" s="43"/>
      <c r="B45" s="23" t="s">
        <v>1102</v>
      </c>
      <c r="C45" s="22"/>
      <c r="D45" s="44" t="s">
        <v>373</v>
      </c>
      <c r="E45" s="69" t="s">
        <v>55</v>
      </c>
      <c r="F45" s="75" t="s">
        <v>400</v>
      </c>
      <c r="G45" s="75" t="s">
        <v>400</v>
      </c>
      <c r="H45" s="75" t="s">
        <v>348</v>
      </c>
      <c r="I45" s="75" t="s">
        <v>340</v>
      </c>
      <c r="J45" s="75" t="s">
        <v>151</v>
      </c>
      <c r="K45" s="75" t="s">
        <v>199</v>
      </c>
      <c r="L45" s="75" t="s">
        <v>587</v>
      </c>
      <c r="M45" s="75">
        <v>4</v>
      </c>
      <c r="N45" s="75"/>
    </row>
    <row r="46" spans="1:14" s="62" customFormat="1" ht="18.75">
      <c r="A46" s="70"/>
      <c r="B46" s="23" t="s">
        <v>1103</v>
      </c>
      <c r="C46" s="72"/>
      <c r="D46" s="44" t="s">
        <v>514</v>
      </c>
      <c r="E46" s="46"/>
      <c r="F46" s="45"/>
      <c r="G46" s="75"/>
      <c r="H46" s="75"/>
      <c r="I46" s="75"/>
      <c r="J46" s="75"/>
      <c r="K46" s="75"/>
      <c r="L46" s="75"/>
      <c r="M46" s="82">
        <v>85</v>
      </c>
      <c r="N46" s="82"/>
    </row>
    <row r="47" spans="1:14" s="62" customFormat="1" ht="18.75">
      <c r="A47" s="70"/>
      <c r="B47" s="23" t="s">
        <v>1104</v>
      </c>
      <c r="C47" s="72"/>
      <c r="D47" s="73"/>
      <c r="E47" s="74"/>
      <c r="F47" s="74"/>
      <c r="G47" s="511"/>
      <c r="H47" s="511"/>
      <c r="I47" s="511"/>
      <c r="J47" s="511"/>
      <c r="K47" s="511"/>
      <c r="L47" s="511"/>
      <c r="M47" s="511"/>
      <c r="N47" s="511"/>
    </row>
    <row r="48" spans="1:14" s="8" customFormat="1" ht="21" customHeight="1">
      <c r="A48" s="43"/>
      <c r="B48" s="23" t="s">
        <v>493</v>
      </c>
      <c r="C48" s="22"/>
      <c r="D48" s="44" t="s">
        <v>373</v>
      </c>
      <c r="E48" s="45" t="s">
        <v>57</v>
      </c>
      <c r="F48" s="75" t="s">
        <v>65</v>
      </c>
      <c r="G48" s="75" t="s">
        <v>65</v>
      </c>
      <c r="H48" s="75" t="s">
        <v>315</v>
      </c>
      <c r="I48" s="75" t="s">
        <v>341</v>
      </c>
      <c r="J48" s="75" t="s">
        <v>148</v>
      </c>
      <c r="K48" s="75" t="s">
        <v>148</v>
      </c>
      <c r="L48" s="75" t="s">
        <v>613</v>
      </c>
      <c r="M48" s="75">
        <v>4</v>
      </c>
      <c r="N48" s="75"/>
    </row>
    <row r="49" spans="1:14" s="8" customFormat="1" ht="18.75">
      <c r="A49" s="43"/>
      <c r="B49" s="23" t="s">
        <v>382</v>
      </c>
      <c r="C49" s="22"/>
      <c r="D49" s="44"/>
      <c r="E49" s="4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8" customFormat="1" ht="18.75">
      <c r="A50" s="43"/>
      <c r="B50" s="22" t="s">
        <v>670</v>
      </c>
      <c r="C50" s="83"/>
      <c r="D50" s="44" t="s">
        <v>531</v>
      </c>
      <c r="E50" s="45"/>
      <c r="F50" s="75"/>
      <c r="G50" s="75"/>
      <c r="H50" s="75"/>
      <c r="I50" s="75"/>
      <c r="J50" s="75"/>
      <c r="K50" s="75"/>
      <c r="L50" s="82" t="s">
        <v>733</v>
      </c>
      <c r="M50" s="75" t="s">
        <v>170</v>
      </c>
      <c r="N50" s="75"/>
    </row>
    <row r="51" spans="1:14" s="8" customFormat="1" ht="18.75">
      <c r="A51" s="43"/>
      <c r="B51" s="22" t="s">
        <v>671</v>
      </c>
      <c r="C51" s="83"/>
      <c r="D51" s="44"/>
      <c r="E51" s="4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8" customFormat="1" ht="18.75">
      <c r="A52" s="43"/>
      <c r="B52" s="22" t="s">
        <v>535</v>
      </c>
      <c r="C52" s="83"/>
      <c r="D52" s="44" t="s">
        <v>531</v>
      </c>
      <c r="E52" s="64" t="s">
        <v>363</v>
      </c>
      <c r="F52" s="46">
        <v>75</v>
      </c>
      <c r="G52" s="46" t="s">
        <v>435</v>
      </c>
      <c r="H52" s="46" t="s">
        <v>254</v>
      </c>
      <c r="I52" s="46" t="s">
        <v>254</v>
      </c>
      <c r="J52" s="46" t="s">
        <v>145</v>
      </c>
      <c r="K52" s="46" t="s">
        <v>145</v>
      </c>
      <c r="L52" s="46" t="s">
        <v>145</v>
      </c>
      <c r="M52" s="46" t="s">
        <v>455</v>
      </c>
      <c r="N52" s="46"/>
    </row>
    <row r="53" spans="1:14" s="8" customFormat="1" ht="19.5">
      <c r="A53" s="43"/>
      <c r="B53" s="23"/>
      <c r="C53" s="24" t="s">
        <v>48</v>
      </c>
      <c r="D53" s="44"/>
      <c r="E53" s="46"/>
      <c r="F53" s="45"/>
      <c r="G53" s="46"/>
      <c r="H53" s="46"/>
      <c r="I53" s="46"/>
      <c r="J53" s="46"/>
      <c r="K53" s="46"/>
      <c r="L53" s="46"/>
      <c r="M53" s="46"/>
      <c r="N53" s="46"/>
    </row>
    <row r="54" spans="1:14" s="8" customFormat="1" ht="18.75">
      <c r="A54" s="63" t="s">
        <v>276</v>
      </c>
      <c r="B54" s="23"/>
      <c r="C54" s="22"/>
      <c r="D54" s="44"/>
      <c r="E54" s="44"/>
      <c r="F54" s="46"/>
      <c r="G54" s="46"/>
      <c r="H54" s="46"/>
      <c r="I54" s="46"/>
      <c r="J54" s="46"/>
      <c r="K54" s="46"/>
      <c r="L54" s="46"/>
      <c r="M54" s="46"/>
      <c r="N54" s="46"/>
    </row>
    <row r="55" spans="1:14" s="8" customFormat="1" ht="18.75">
      <c r="A55" s="43"/>
      <c r="B55" s="23" t="s">
        <v>440</v>
      </c>
      <c r="C55" s="22"/>
      <c r="D55" s="44" t="s">
        <v>531</v>
      </c>
      <c r="E55" s="78" t="s">
        <v>56</v>
      </c>
      <c r="F55" s="46" t="s">
        <v>67</v>
      </c>
      <c r="G55" s="46" t="s">
        <v>436</v>
      </c>
      <c r="H55" s="46" t="s">
        <v>314</v>
      </c>
      <c r="I55" s="46" t="s">
        <v>314</v>
      </c>
      <c r="J55" s="46" t="s">
        <v>144</v>
      </c>
      <c r="K55" s="46" t="s">
        <v>144</v>
      </c>
      <c r="L55" s="46" t="s">
        <v>144</v>
      </c>
      <c r="M55" s="46">
        <v>75</v>
      </c>
      <c r="N55" s="46"/>
    </row>
    <row r="56" spans="1:14" s="8" customFormat="1" ht="18.75">
      <c r="A56" s="43"/>
      <c r="B56" s="23" t="s">
        <v>666</v>
      </c>
      <c r="C56" s="22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</row>
    <row r="57" spans="1:14" s="62" customFormat="1" ht="18.75">
      <c r="A57" s="43"/>
      <c r="B57" s="23" t="s">
        <v>361</v>
      </c>
      <c r="C57" s="22"/>
      <c r="D57" s="44" t="s">
        <v>531</v>
      </c>
      <c r="E57" s="46" t="s">
        <v>363</v>
      </c>
      <c r="F57" s="46" t="s">
        <v>363</v>
      </c>
      <c r="G57" s="46" t="s">
        <v>37</v>
      </c>
      <c r="H57" s="46" t="s">
        <v>37</v>
      </c>
      <c r="I57" s="46" t="s">
        <v>37</v>
      </c>
      <c r="J57" s="46" t="s">
        <v>37</v>
      </c>
      <c r="K57" s="46" t="s">
        <v>37</v>
      </c>
      <c r="L57" s="46" t="s">
        <v>37</v>
      </c>
      <c r="M57" s="46" t="s">
        <v>38</v>
      </c>
      <c r="N57" s="46"/>
    </row>
    <row r="58" spans="1:14" s="8" customFormat="1" ht="19.5" customHeight="1">
      <c r="A58" s="63" t="s">
        <v>277</v>
      </c>
      <c r="B58" s="23"/>
      <c r="C58" s="22"/>
      <c r="D58" s="44"/>
      <c r="E58" s="44"/>
      <c r="F58" s="46"/>
      <c r="G58" s="45"/>
      <c r="H58" s="46"/>
      <c r="I58" s="46"/>
      <c r="J58" s="46"/>
      <c r="K58" s="46"/>
      <c r="L58" s="46"/>
      <c r="M58" s="46"/>
      <c r="N58" s="46"/>
    </row>
    <row r="59" spans="1:14" s="8" customFormat="1" ht="19.5" customHeight="1">
      <c r="A59" s="43"/>
      <c r="B59" s="23" t="s">
        <v>49</v>
      </c>
      <c r="C59" s="210"/>
      <c r="D59" s="44" t="s">
        <v>531</v>
      </c>
      <c r="E59" s="45" t="s">
        <v>265</v>
      </c>
      <c r="F59" s="45" t="s">
        <v>27</v>
      </c>
      <c r="G59" s="46" t="s">
        <v>384</v>
      </c>
      <c r="H59" s="46" t="s">
        <v>385</v>
      </c>
      <c r="I59" s="46" t="s">
        <v>386</v>
      </c>
      <c r="J59" s="46" t="s">
        <v>161</v>
      </c>
      <c r="K59" s="46" t="s">
        <v>207</v>
      </c>
      <c r="L59" s="46" t="s">
        <v>647</v>
      </c>
      <c r="M59" s="46" t="s">
        <v>42</v>
      </c>
      <c r="N59" s="46"/>
    </row>
    <row r="60" spans="1:14" s="8" customFormat="1" ht="19.5" customHeight="1">
      <c r="A60" s="43"/>
      <c r="B60" s="23" t="s">
        <v>469</v>
      </c>
      <c r="C60" s="22"/>
      <c r="D60" s="44" t="s">
        <v>531</v>
      </c>
      <c r="E60" s="45" t="s">
        <v>266</v>
      </c>
      <c r="F60" s="45" t="s">
        <v>26</v>
      </c>
      <c r="G60" s="46" t="s">
        <v>59</v>
      </c>
      <c r="H60" s="46" t="s">
        <v>395</v>
      </c>
      <c r="I60" s="46" t="s">
        <v>350</v>
      </c>
      <c r="J60" s="46" t="s">
        <v>160</v>
      </c>
      <c r="K60" s="46" t="s">
        <v>214</v>
      </c>
      <c r="L60" s="46" t="s">
        <v>648</v>
      </c>
      <c r="M60" s="46">
        <v>5</v>
      </c>
      <c r="N60" s="46"/>
    </row>
    <row r="61" spans="1:14" s="8" customFormat="1" ht="19.5" customHeight="1">
      <c r="A61" s="43"/>
      <c r="B61" s="23" t="s">
        <v>439</v>
      </c>
      <c r="C61" s="22"/>
      <c r="D61" s="44"/>
      <c r="E61" s="78"/>
      <c r="F61" s="45"/>
      <c r="G61" s="46"/>
      <c r="H61" s="46"/>
      <c r="I61" s="46"/>
      <c r="J61" s="46"/>
      <c r="K61" s="46"/>
      <c r="L61" s="46"/>
      <c r="M61" s="46"/>
      <c r="N61" s="46"/>
    </row>
    <row r="62" spans="1:14" s="8" customFormat="1" ht="19.5" customHeight="1">
      <c r="A62" s="43"/>
      <c r="B62" s="23" t="s">
        <v>468</v>
      </c>
      <c r="C62" s="22"/>
      <c r="D62" s="44" t="s">
        <v>376</v>
      </c>
      <c r="E62" s="44" t="s">
        <v>273</v>
      </c>
      <c r="F62" s="44" t="s">
        <v>273</v>
      </c>
      <c r="G62" s="44" t="s">
        <v>273</v>
      </c>
      <c r="H62" s="44" t="s">
        <v>273</v>
      </c>
      <c r="I62" s="44" t="s">
        <v>162</v>
      </c>
      <c r="J62" s="192" t="s">
        <v>162</v>
      </c>
      <c r="K62" s="192" t="s">
        <v>162</v>
      </c>
      <c r="L62" s="192" t="s">
        <v>162</v>
      </c>
      <c r="M62" s="192" t="s">
        <v>273</v>
      </c>
      <c r="N62" s="192"/>
    </row>
    <row r="63" spans="1:14" s="8" customFormat="1" ht="19.5" customHeight="1">
      <c r="A63" s="86"/>
      <c r="B63" s="87"/>
      <c r="C63" s="88"/>
      <c r="D63" s="89"/>
      <c r="E63" s="89"/>
      <c r="F63" s="89"/>
      <c r="G63" s="89"/>
      <c r="H63" s="89"/>
      <c r="I63" s="89"/>
      <c r="J63" s="205" t="s">
        <v>256</v>
      </c>
      <c r="K63" s="205" t="s">
        <v>256</v>
      </c>
      <c r="L63" s="205" t="s">
        <v>644</v>
      </c>
      <c r="M63" s="205"/>
      <c r="N63" s="205"/>
    </row>
    <row r="64" spans="1:14" s="8" customFormat="1" ht="19.5" customHeight="1">
      <c r="A64" s="504"/>
      <c r="B64" s="504"/>
      <c r="C64" s="504"/>
      <c r="D64" s="505"/>
      <c r="E64" s="505"/>
      <c r="F64" s="505"/>
      <c r="G64" s="505"/>
      <c r="H64" s="505"/>
      <c r="I64" s="582" t="s">
        <v>371</v>
      </c>
      <c r="J64" s="583"/>
      <c r="K64" s="583"/>
      <c r="L64" s="583"/>
      <c r="M64" s="606"/>
      <c r="N64" s="606"/>
    </row>
    <row r="65" ht="18.75" customHeight="1"/>
    <row r="66" ht="22.5" customHeight="1">
      <c r="C66" s="1" t="s">
        <v>1380</v>
      </c>
    </row>
    <row r="67" ht="24" hidden="1">
      <c r="C67" s="2" t="s">
        <v>260</v>
      </c>
    </row>
    <row r="68" spans="1:3" ht="24" hidden="1">
      <c r="A68" s="2" t="s">
        <v>263</v>
      </c>
      <c r="C68" s="2"/>
    </row>
    <row r="69" spans="1:14" s="119" customFormat="1" ht="20.25" customHeight="1">
      <c r="A69" s="26"/>
      <c r="B69" s="27"/>
      <c r="C69" s="28"/>
      <c r="D69" s="29"/>
      <c r="E69" s="29" t="s">
        <v>446</v>
      </c>
      <c r="F69" s="29" t="s">
        <v>446</v>
      </c>
      <c r="G69" s="29" t="s">
        <v>446</v>
      </c>
      <c r="H69" s="29" t="s">
        <v>446</v>
      </c>
      <c r="I69" s="29" t="s">
        <v>446</v>
      </c>
      <c r="J69" s="29" t="s">
        <v>446</v>
      </c>
      <c r="K69" s="29" t="s">
        <v>446</v>
      </c>
      <c r="L69" s="29" t="s">
        <v>446</v>
      </c>
      <c r="M69" s="1234" t="s">
        <v>530</v>
      </c>
      <c r="N69" s="1234" t="s">
        <v>1137</v>
      </c>
    </row>
    <row r="70" spans="1:14" s="119" customFormat="1" ht="21.75" customHeight="1">
      <c r="A70" s="1233" t="s">
        <v>310</v>
      </c>
      <c r="B70" s="1233"/>
      <c r="C70" s="1233"/>
      <c r="D70" s="31" t="s">
        <v>220</v>
      </c>
      <c r="E70" s="31" t="s">
        <v>448</v>
      </c>
      <c r="F70" s="31" t="s">
        <v>364</v>
      </c>
      <c r="G70" s="31" t="s">
        <v>304</v>
      </c>
      <c r="H70" s="31" t="s">
        <v>267</v>
      </c>
      <c r="I70" s="31" t="s">
        <v>495</v>
      </c>
      <c r="J70" s="31" t="s">
        <v>135</v>
      </c>
      <c r="K70" s="31" t="s">
        <v>86</v>
      </c>
      <c r="L70" s="31" t="s">
        <v>549</v>
      </c>
      <c r="M70" s="1235"/>
      <c r="N70" s="1235"/>
    </row>
    <row r="71" spans="1:14" s="119" customFormat="1" ht="20.25" customHeight="1">
      <c r="A71" s="33"/>
      <c r="B71" s="34"/>
      <c r="C71" s="35"/>
      <c r="D71" s="36"/>
      <c r="E71" s="36" t="s">
        <v>529</v>
      </c>
      <c r="F71" s="36" t="s">
        <v>529</v>
      </c>
      <c r="G71" s="36" t="s">
        <v>529</v>
      </c>
      <c r="H71" s="36" t="s">
        <v>529</v>
      </c>
      <c r="I71" s="36" t="s">
        <v>529</v>
      </c>
      <c r="J71" s="36" t="s">
        <v>529</v>
      </c>
      <c r="K71" s="36" t="s">
        <v>529</v>
      </c>
      <c r="L71" s="36" t="s">
        <v>529</v>
      </c>
      <c r="M71" s="1236"/>
      <c r="N71" s="1236"/>
    </row>
    <row r="72" spans="1:14" s="258" customFormat="1" ht="18.75" hidden="1">
      <c r="A72" s="259" t="s">
        <v>175</v>
      </c>
      <c r="B72" s="253"/>
      <c r="C72" s="342"/>
      <c r="D72" s="271"/>
      <c r="E72" s="304"/>
      <c r="F72" s="325"/>
      <c r="G72" s="325"/>
      <c r="H72" s="325"/>
      <c r="I72" s="325"/>
      <c r="J72" s="325"/>
      <c r="K72" s="325"/>
      <c r="L72" s="325"/>
      <c r="M72" s="46"/>
      <c r="N72" s="46"/>
    </row>
    <row r="73" spans="1:14" s="323" customFormat="1" ht="18.75" hidden="1">
      <c r="A73" s="252"/>
      <c r="B73" s="263" t="s">
        <v>762</v>
      </c>
      <c r="C73" s="263"/>
      <c r="D73" s="271" t="s">
        <v>618</v>
      </c>
      <c r="E73" s="343"/>
      <c r="F73" s="343"/>
      <c r="G73" s="343"/>
      <c r="H73" s="343"/>
      <c r="I73" s="343"/>
      <c r="J73" s="325" t="s">
        <v>466</v>
      </c>
      <c r="K73" s="325" t="s">
        <v>466</v>
      </c>
      <c r="L73" s="344" t="s">
        <v>607</v>
      </c>
      <c r="M73" s="45">
        <v>50</v>
      </c>
      <c r="N73" s="45">
        <v>50</v>
      </c>
    </row>
    <row r="74" spans="1:14" s="258" customFormat="1" ht="18.75" hidden="1">
      <c r="A74" s="259"/>
      <c r="B74" s="253" t="s">
        <v>763</v>
      </c>
      <c r="C74" s="342"/>
      <c r="D74" s="271" t="s">
        <v>278</v>
      </c>
      <c r="E74" s="304"/>
      <c r="F74" s="325"/>
      <c r="G74" s="325"/>
      <c r="H74" s="325"/>
      <c r="I74" s="325"/>
      <c r="J74" s="325"/>
      <c r="K74" s="325"/>
      <c r="L74" s="325"/>
      <c r="M74" s="46"/>
      <c r="N74" s="46"/>
    </row>
    <row r="75" spans="1:14" s="346" customFormat="1" ht="18.75" hidden="1">
      <c r="A75" s="345"/>
      <c r="B75" s="346" t="s">
        <v>599</v>
      </c>
      <c r="C75" s="347"/>
      <c r="D75" s="348" t="s">
        <v>531</v>
      </c>
      <c r="E75" s="349"/>
      <c r="F75" s="350"/>
      <c r="G75" s="350"/>
      <c r="H75" s="350"/>
      <c r="I75" s="350"/>
      <c r="J75" s="350"/>
      <c r="K75" s="350" t="s">
        <v>363</v>
      </c>
      <c r="L75" s="350" t="s">
        <v>363</v>
      </c>
      <c r="M75" s="426">
        <v>80</v>
      </c>
      <c r="N75" s="426">
        <v>80</v>
      </c>
    </row>
    <row r="76" spans="1:14" s="346" customFormat="1" ht="18.75" hidden="1">
      <c r="A76" s="345"/>
      <c r="B76" s="351" t="s">
        <v>614</v>
      </c>
      <c r="C76" s="347"/>
      <c r="D76" s="348"/>
      <c r="E76" s="349"/>
      <c r="F76" s="350"/>
      <c r="G76" s="350"/>
      <c r="H76" s="350"/>
      <c r="I76" s="350"/>
      <c r="J76" s="350"/>
      <c r="K76" s="350"/>
      <c r="L76" s="350"/>
      <c r="M76" s="426"/>
      <c r="N76" s="426"/>
    </row>
    <row r="77" spans="1:14" s="258" customFormat="1" ht="18.75" hidden="1">
      <c r="A77" s="252"/>
      <c r="B77" s="253" t="s">
        <v>589</v>
      </c>
      <c r="C77" s="254"/>
      <c r="D77" s="271" t="s">
        <v>453</v>
      </c>
      <c r="E77" s="325"/>
      <c r="F77" s="325"/>
      <c r="G77" s="325"/>
      <c r="H77" s="325"/>
      <c r="I77" s="325"/>
      <c r="J77" s="325" t="s">
        <v>466</v>
      </c>
      <c r="K77" s="325" t="s">
        <v>466</v>
      </c>
      <c r="L77" s="325" t="s">
        <v>606</v>
      </c>
      <c r="M77" s="45">
        <v>5</v>
      </c>
      <c r="N77" s="45">
        <v>5</v>
      </c>
    </row>
    <row r="78" spans="1:14" s="258" customFormat="1" ht="18.75" hidden="1">
      <c r="A78" s="252"/>
      <c r="B78" s="253" t="s">
        <v>590</v>
      </c>
      <c r="C78" s="254"/>
      <c r="D78" s="271"/>
      <c r="E78" s="325"/>
      <c r="F78" s="325"/>
      <c r="G78" s="325"/>
      <c r="H78" s="325"/>
      <c r="I78" s="325"/>
      <c r="J78" s="325"/>
      <c r="K78" s="325"/>
      <c r="L78" s="304"/>
      <c r="M78" s="45"/>
      <c r="N78" s="45"/>
    </row>
    <row r="79" spans="1:14" s="258" customFormat="1" ht="18.75" hidden="1">
      <c r="A79" s="252"/>
      <c r="B79" s="253" t="s">
        <v>591</v>
      </c>
      <c r="C79" s="254"/>
      <c r="D79" s="271" t="s">
        <v>137</v>
      </c>
      <c r="E79" s="304"/>
      <c r="F79" s="325"/>
      <c r="G79" s="325"/>
      <c r="H79" s="325"/>
      <c r="I79" s="325"/>
      <c r="J79" s="325" t="s">
        <v>466</v>
      </c>
      <c r="K79" s="325" t="s">
        <v>466</v>
      </c>
      <c r="L79" s="304" t="s">
        <v>606</v>
      </c>
      <c r="M79" s="45" t="s">
        <v>187</v>
      </c>
      <c r="N79" s="45" t="s">
        <v>187</v>
      </c>
    </row>
    <row r="80" spans="1:14" s="352" customFormat="1" ht="18.75" hidden="1">
      <c r="A80" s="272"/>
      <c r="B80" s="253" t="s">
        <v>602</v>
      </c>
      <c r="C80" s="342"/>
      <c r="D80" s="271" t="s">
        <v>620</v>
      </c>
      <c r="E80" s="344"/>
      <c r="F80" s="343"/>
      <c r="G80" s="343"/>
      <c r="H80" s="343"/>
      <c r="I80" s="343"/>
      <c r="J80" s="325"/>
      <c r="K80" s="325" t="s">
        <v>363</v>
      </c>
      <c r="L80" s="343" t="s">
        <v>363</v>
      </c>
      <c r="M80" s="64"/>
      <c r="N80" s="64"/>
    </row>
    <row r="81" spans="1:14" s="352" customFormat="1" ht="18.75" hidden="1">
      <c r="A81" s="272"/>
      <c r="B81" s="253" t="s">
        <v>619</v>
      </c>
      <c r="C81" s="306"/>
      <c r="D81" s="255"/>
      <c r="E81" s="343"/>
      <c r="F81" s="344"/>
      <c r="G81" s="343"/>
      <c r="H81" s="343"/>
      <c r="I81" s="343"/>
      <c r="J81" s="325"/>
      <c r="K81" s="325"/>
      <c r="L81" s="343"/>
      <c r="M81" s="64"/>
      <c r="N81" s="64"/>
    </row>
    <row r="82" spans="1:14" s="323" customFormat="1" ht="18.75" hidden="1">
      <c r="A82" s="272"/>
      <c r="B82" s="253" t="s">
        <v>601</v>
      </c>
      <c r="C82" s="306"/>
      <c r="D82" s="255" t="s">
        <v>190</v>
      </c>
      <c r="E82" s="343"/>
      <c r="F82" s="343"/>
      <c r="G82" s="343"/>
      <c r="H82" s="343"/>
      <c r="I82" s="343"/>
      <c r="J82" s="325"/>
      <c r="K82" s="325" t="s">
        <v>363</v>
      </c>
      <c r="L82" s="343" t="s">
        <v>363</v>
      </c>
      <c r="M82" s="64">
        <v>10</v>
      </c>
      <c r="N82" s="64">
        <v>10</v>
      </c>
    </row>
    <row r="83" spans="1:14" s="323" customFormat="1" ht="18.75" hidden="1">
      <c r="A83" s="272"/>
      <c r="B83" s="263" t="s">
        <v>617</v>
      </c>
      <c r="C83" s="306"/>
      <c r="D83" s="271"/>
      <c r="E83" s="344"/>
      <c r="F83" s="343"/>
      <c r="G83" s="343"/>
      <c r="H83" s="343"/>
      <c r="I83" s="343"/>
      <c r="J83" s="325"/>
      <c r="K83" s="325"/>
      <c r="L83" s="343"/>
      <c r="M83" s="64"/>
      <c r="N83" s="64"/>
    </row>
    <row r="84" spans="1:14" s="323" customFormat="1" ht="18.75" hidden="1">
      <c r="A84" s="272"/>
      <c r="B84" s="263" t="s">
        <v>621</v>
      </c>
      <c r="C84" s="306"/>
      <c r="D84" s="255"/>
      <c r="E84" s="343"/>
      <c r="F84" s="344"/>
      <c r="G84" s="343"/>
      <c r="H84" s="343"/>
      <c r="I84" s="343"/>
      <c r="J84" s="325"/>
      <c r="K84" s="325"/>
      <c r="L84" s="343"/>
      <c r="M84" s="64"/>
      <c r="N84" s="64"/>
    </row>
    <row r="85" spans="1:14" s="323" customFormat="1" ht="18.75" customHeight="1" hidden="1">
      <c r="A85" s="252"/>
      <c r="B85" s="253" t="s">
        <v>594</v>
      </c>
      <c r="C85" s="342"/>
      <c r="D85" s="271" t="s">
        <v>278</v>
      </c>
      <c r="E85" s="324"/>
      <c r="F85" s="325"/>
      <c r="G85" s="325"/>
      <c r="H85" s="325"/>
      <c r="I85" s="325"/>
      <c r="J85" s="325" t="s">
        <v>466</v>
      </c>
      <c r="K85" s="325" t="s">
        <v>466</v>
      </c>
      <c r="L85" s="304" t="s">
        <v>156</v>
      </c>
      <c r="M85" s="45" t="s">
        <v>595</v>
      </c>
      <c r="N85" s="45" t="s">
        <v>595</v>
      </c>
    </row>
    <row r="86" spans="1:14" s="323" customFormat="1" ht="18.75" customHeight="1" hidden="1">
      <c r="A86" s="252"/>
      <c r="B86" s="253" t="s">
        <v>596</v>
      </c>
      <c r="C86" s="342"/>
      <c r="D86" s="271"/>
      <c r="E86" s="324"/>
      <c r="F86" s="325"/>
      <c r="G86" s="325"/>
      <c r="H86" s="325"/>
      <c r="I86" s="325"/>
      <c r="J86" s="325"/>
      <c r="K86" s="325"/>
      <c r="L86" s="304"/>
      <c r="M86" s="45"/>
      <c r="N86" s="45"/>
    </row>
    <row r="87" spans="1:14" s="323" customFormat="1" ht="18.75" hidden="1">
      <c r="A87" s="259"/>
      <c r="B87" s="253" t="s">
        <v>592</v>
      </c>
      <c r="C87" s="342"/>
      <c r="D87" s="271" t="s">
        <v>531</v>
      </c>
      <c r="E87" s="325"/>
      <c r="F87" s="325"/>
      <c r="G87" s="325"/>
      <c r="H87" s="325"/>
      <c r="I87" s="325"/>
      <c r="J87" s="325" t="s">
        <v>466</v>
      </c>
      <c r="K87" s="325" t="s">
        <v>466</v>
      </c>
      <c r="L87" s="304" t="s">
        <v>608</v>
      </c>
      <c r="M87" s="45"/>
      <c r="N87" s="45"/>
    </row>
    <row r="88" spans="1:14" s="323" customFormat="1" ht="18.75" hidden="1">
      <c r="A88" s="259"/>
      <c r="B88" s="253" t="s">
        <v>593</v>
      </c>
      <c r="C88" s="342"/>
      <c r="D88" s="271" t="s">
        <v>373</v>
      </c>
      <c r="E88" s="325"/>
      <c r="F88" s="325"/>
      <c r="G88" s="325"/>
      <c r="H88" s="325"/>
      <c r="I88" s="325"/>
      <c r="J88" s="325"/>
      <c r="K88" s="325"/>
      <c r="L88" s="304"/>
      <c r="M88" s="46" t="s">
        <v>622</v>
      </c>
      <c r="N88" s="46" t="s">
        <v>622</v>
      </c>
    </row>
    <row r="89" spans="1:14" s="323" customFormat="1" ht="18.75" customHeight="1" hidden="1">
      <c r="A89" s="252"/>
      <c r="B89" s="258" t="s">
        <v>623</v>
      </c>
      <c r="C89" s="342"/>
      <c r="D89" s="271" t="s">
        <v>620</v>
      </c>
      <c r="E89" s="344"/>
      <c r="F89" s="343"/>
      <c r="G89" s="343"/>
      <c r="H89" s="343"/>
      <c r="I89" s="343"/>
      <c r="J89" s="325"/>
      <c r="K89" s="325" t="s">
        <v>363</v>
      </c>
      <c r="L89" s="343" t="s">
        <v>363</v>
      </c>
      <c r="M89" s="64"/>
      <c r="N89" s="64"/>
    </row>
    <row r="90" spans="1:14" s="323" customFormat="1" ht="19.5" customHeight="1" hidden="1">
      <c r="A90" s="252"/>
      <c r="B90" s="253" t="s">
        <v>624</v>
      </c>
      <c r="C90" s="342"/>
      <c r="D90" s="271"/>
      <c r="E90" s="324"/>
      <c r="F90" s="325"/>
      <c r="G90" s="325"/>
      <c r="H90" s="325"/>
      <c r="I90" s="325"/>
      <c r="J90" s="325"/>
      <c r="K90" s="325"/>
      <c r="L90" s="304"/>
      <c r="M90" s="45"/>
      <c r="N90" s="45"/>
    </row>
    <row r="91" spans="1:14" s="323" customFormat="1" ht="18.75" customHeight="1" hidden="1">
      <c r="A91" s="252"/>
      <c r="B91" s="263" t="s">
        <v>597</v>
      </c>
      <c r="C91" s="342"/>
      <c r="D91" s="271" t="s">
        <v>278</v>
      </c>
      <c r="E91" s="325"/>
      <c r="F91" s="325"/>
      <c r="G91" s="325"/>
      <c r="H91" s="353"/>
      <c r="I91" s="353"/>
      <c r="J91" s="325" t="s">
        <v>466</v>
      </c>
      <c r="K91" s="325" t="s">
        <v>466</v>
      </c>
      <c r="L91" s="354" t="s">
        <v>138</v>
      </c>
      <c r="M91" s="607">
        <v>5</v>
      </c>
      <c r="N91" s="607">
        <v>5</v>
      </c>
    </row>
    <row r="92" spans="1:14" s="323" customFormat="1" ht="21.75" customHeight="1" hidden="1">
      <c r="A92" s="252"/>
      <c r="B92" s="253" t="s">
        <v>600</v>
      </c>
      <c r="C92" s="254"/>
      <c r="D92" s="271" t="s">
        <v>369</v>
      </c>
      <c r="E92" s="324"/>
      <c r="F92" s="325"/>
      <c r="G92" s="325"/>
      <c r="H92" s="325"/>
      <c r="I92" s="325"/>
      <c r="J92" s="325"/>
      <c r="K92" s="325" t="s">
        <v>466</v>
      </c>
      <c r="L92" s="325" t="s">
        <v>170</v>
      </c>
      <c r="M92" s="45"/>
      <c r="N92" s="45"/>
    </row>
    <row r="93" spans="1:14" s="323" customFormat="1" ht="21.75" customHeight="1" hidden="1">
      <c r="A93" s="252"/>
      <c r="B93" s="253" t="s">
        <v>614</v>
      </c>
      <c r="C93" s="254"/>
      <c r="D93" s="271"/>
      <c r="E93" s="324"/>
      <c r="F93" s="325"/>
      <c r="G93" s="325"/>
      <c r="H93" s="325"/>
      <c r="I93" s="325"/>
      <c r="J93" s="325"/>
      <c r="K93" s="325"/>
      <c r="L93" s="304"/>
      <c r="M93" s="45"/>
      <c r="N93" s="45"/>
    </row>
    <row r="94" spans="1:14" s="323" customFormat="1" ht="21" customHeight="1" hidden="1">
      <c r="A94" s="252"/>
      <c r="B94" s="253" t="s">
        <v>604</v>
      </c>
      <c r="C94" s="254"/>
      <c r="D94" s="271" t="s">
        <v>603</v>
      </c>
      <c r="E94" s="324"/>
      <c r="F94" s="304"/>
      <c r="G94" s="325"/>
      <c r="H94" s="325"/>
      <c r="I94" s="325"/>
      <c r="J94" s="325"/>
      <c r="K94" s="325" t="s">
        <v>170</v>
      </c>
      <c r="L94" s="325" t="s">
        <v>170</v>
      </c>
      <c r="M94" s="45"/>
      <c r="N94" s="45"/>
    </row>
    <row r="95" spans="1:14" s="323" customFormat="1" ht="21" customHeight="1" hidden="1">
      <c r="A95" s="252"/>
      <c r="B95" s="253" t="s">
        <v>615</v>
      </c>
      <c r="C95" s="254"/>
      <c r="D95" s="271"/>
      <c r="E95" s="324"/>
      <c r="F95" s="304"/>
      <c r="G95" s="325"/>
      <c r="H95" s="325"/>
      <c r="I95" s="325"/>
      <c r="J95" s="325"/>
      <c r="K95" s="325"/>
      <c r="L95" s="325"/>
      <c r="M95" s="45"/>
      <c r="N95" s="45"/>
    </row>
    <row r="96" spans="1:14" s="365" customFormat="1" ht="21" customHeight="1" hidden="1">
      <c r="A96" s="356"/>
      <c r="B96" s="357" t="s">
        <v>634</v>
      </c>
      <c r="C96" s="358"/>
      <c r="D96" s="359" t="s">
        <v>531</v>
      </c>
      <c r="E96" s="360"/>
      <c r="F96" s="361"/>
      <c r="G96" s="362"/>
      <c r="H96" s="362"/>
      <c r="I96" s="362"/>
      <c r="J96" s="362"/>
      <c r="K96" s="362" t="s">
        <v>363</v>
      </c>
      <c r="L96" s="362" t="s">
        <v>363</v>
      </c>
      <c r="M96" s="608">
        <v>80</v>
      </c>
      <c r="N96" s="609" t="s">
        <v>363</v>
      </c>
    </row>
    <row r="97" spans="1:14" s="365" customFormat="1" ht="21" customHeight="1" hidden="1">
      <c r="A97" s="356"/>
      <c r="B97" s="330" t="s">
        <v>635</v>
      </c>
      <c r="C97" s="358"/>
      <c r="D97" s="359"/>
      <c r="E97" s="360"/>
      <c r="F97" s="361"/>
      <c r="G97" s="362"/>
      <c r="H97" s="362"/>
      <c r="I97" s="362"/>
      <c r="J97" s="362"/>
      <c r="K97" s="362"/>
      <c r="L97" s="362"/>
      <c r="M97" s="608"/>
      <c r="N97" s="608"/>
    </row>
    <row r="98" spans="1:14" s="323" customFormat="1" ht="21" customHeight="1" hidden="1">
      <c r="A98" s="252"/>
      <c r="B98" s="253" t="s">
        <v>677</v>
      </c>
      <c r="C98" s="254"/>
      <c r="D98" s="271" t="s">
        <v>514</v>
      </c>
      <c r="E98" s="324"/>
      <c r="F98" s="304"/>
      <c r="G98" s="325"/>
      <c r="H98" s="325"/>
      <c r="I98" s="325"/>
      <c r="J98" s="325"/>
      <c r="K98" s="325"/>
      <c r="L98" s="325" t="s">
        <v>363</v>
      </c>
      <c r="M98" s="45">
        <v>30</v>
      </c>
      <c r="N98" s="45">
        <v>30</v>
      </c>
    </row>
    <row r="99" spans="1:14" s="323" customFormat="1" ht="21" customHeight="1" hidden="1">
      <c r="A99" s="252"/>
      <c r="B99" s="253" t="s">
        <v>678</v>
      </c>
      <c r="C99" s="254"/>
      <c r="D99" s="271"/>
      <c r="E99" s="324"/>
      <c r="F99" s="304"/>
      <c r="G99" s="325"/>
      <c r="H99" s="325"/>
      <c r="I99" s="325"/>
      <c r="J99" s="325"/>
      <c r="K99" s="325"/>
      <c r="L99" s="325"/>
      <c r="M99" s="45"/>
      <c r="N99" s="45"/>
    </row>
    <row r="100" spans="1:14" s="323" customFormat="1" ht="20.25" customHeight="1" hidden="1">
      <c r="A100" s="252"/>
      <c r="B100" s="263" t="s">
        <v>598</v>
      </c>
      <c r="C100" s="306"/>
      <c r="D100" s="271" t="s">
        <v>190</v>
      </c>
      <c r="E100" s="325"/>
      <c r="F100" s="325"/>
      <c r="G100" s="325"/>
      <c r="H100" s="325"/>
      <c r="I100" s="366"/>
      <c r="J100" s="325" t="s">
        <v>466</v>
      </c>
      <c r="K100" s="325" t="s">
        <v>466</v>
      </c>
      <c r="L100" s="366" t="s">
        <v>606</v>
      </c>
      <c r="M100" s="45" t="s">
        <v>187</v>
      </c>
      <c r="N100" s="45" t="s">
        <v>187</v>
      </c>
    </row>
    <row r="101" spans="1:14" s="323" customFormat="1" ht="20.25" customHeight="1" hidden="1">
      <c r="A101" s="252"/>
      <c r="B101" s="263" t="s">
        <v>679</v>
      </c>
      <c r="C101" s="306"/>
      <c r="D101" s="271" t="s">
        <v>365</v>
      </c>
      <c r="E101" s="325"/>
      <c r="F101" s="325"/>
      <c r="G101" s="325"/>
      <c r="H101" s="325"/>
      <c r="I101" s="366"/>
      <c r="J101" s="325"/>
      <c r="K101" s="325"/>
      <c r="L101" s="367" t="s">
        <v>363</v>
      </c>
      <c r="M101" s="45">
        <v>5</v>
      </c>
      <c r="N101" s="45">
        <v>5</v>
      </c>
    </row>
    <row r="102" spans="1:14" s="323" customFormat="1" ht="20.25" customHeight="1" hidden="1">
      <c r="A102" s="252"/>
      <c r="B102" s="263" t="s">
        <v>680</v>
      </c>
      <c r="C102" s="306"/>
      <c r="D102" s="271" t="s">
        <v>531</v>
      </c>
      <c r="E102" s="325"/>
      <c r="F102" s="325"/>
      <c r="G102" s="325"/>
      <c r="H102" s="325"/>
      <c r="I102" s="366"/>
      <c r="J102" s="325"/>
      <c r="K102" s="325"/>
      <c r="L102" s="367" t="s">
        <v>363</v>
      </c>
      <c r="M102" s="46" t="s">
        <v>1119</v>
      </c>
      <c r="N102" s="46" t="s">
        <v>1119</v>
      </c>
    </row>
    <row r="103" spans="1:14" s="323" customFormat="1" ht="20.25" customHeight="1" hidden="1">
      <c r="A103" s="252"/>
      <c r="B103" s="263" t="s">
        <v>681</v>
      </c>
      <c r="C103" s="306"/>
      <c r="D103" s="271" t="s">
        <v>531</v>
      </c>
      <c r="E103" s="325"/>
      <c r="F103" s="325"/>
      <c r="G103" s="325"/>
      <c r="H103" s="325"/>
      <c r="I103" s="366"/>
      <c r="J103" s="325"/>
      <c r="K103" s="325"/>
      <c r="L103" s="367" t="s">
        <v>363</v>
      </c>
      <c r="M103" s="46" t="s">
        <v>1119</v>
      </c>
      <c r="N103" s="46" t="s">
        <v>1119</v>
      </c>
    </row>
    <row r="104" spans="1:14" s="323" customFormat="1" ht="20.25" customHeight="1" hidden="1">
      <c r="A104" s="252"/>
      <c r="B104" s="263" t="s">
        <v>682</v>
      </c>
      <c r="C104" s="306"/>
      <c r="D104" s="271" t="s">
        <v>531</v>
      </c>
      <c r="E104" s="325"/>
      <c r="F104" s="325"/>
      <c r="G104" s="325"/>
      <c r="H104" s="325"/>
      <c r="I104" s="366"/>
      <c r="J104" s="325"/>
      <c r="K104" s="325"/>
      <c r="L104" s="367" t="s">
        <v>363</v>
      </c>
      <c r="M104" s="45">
        <v>8</v>
      </c>
      <c r="N104" s="45">
        <v>8</v>
      </c>
    </row>
    <row r="105" spans="1:14" s="323" customFormat="1" ht="20.25" customHeight="1" hidden="1">
      <c r="A105" s="252"/>
      <c r="B105" s="263" t="s">
        <v>683</v>
      </c>
      <c r="C105" s="306"/>
      <c r="D105" s="271" t="s">
        <v>684</v>
      </c>
      <c r="E105" s="325"/>
      <c r="F105" s="325"/>
      <c r="G105" s="325"/>
      <c r="H105" s="325"/>
      <c r="I105" s="366"/>
      <c r="J105" s="325"/>
      <c r="K105" s="325"/>
      <c r="L105" s="367" t="s">
        <v>363</v>
      </c>
      <c r="M105" s="45">
        <v>10</v>
      </c>
      <c r="N105" s="45">
        <v>10</v>
      </c>
    </row>
    <row r="106" spans="1:14" s="323" customFormat="1" ht="21" customHeight="1" hidden="1">
      <c r="A106" s="252"/>
      <c r="B106" s="263" t="s">
        <v>677</v>
      </c>
      <c r="C106" s="306"/>
      <c r="D106" s="271" t="s">
        <v>531</v>
      </c>
      <c r="E106" s="324"/>
      <c r="F106" s="325"/>
      <c r="G106" s="325"/>
      <c r="H106" s="325"/>
      <c r="I106" s="366"/>
      <c r="J106" s="325"/>
      <c r="K106" s="325"/>
      <c r="L106" s="367" t="s">
        <v>363</v>
      </c>
      <c r="M106" s="45">
        <v>30</v>
      </c>
      <c r="N106" s="45">
        <v>30</v>
      </c>
    </row>
    <row r="107" spans="1:14" s="323" customFormat="1" ht="21" customHeight="1" hidden="1">
      <c r="A107" s="252"/>
      <c r="B107" s="263" t="s">
        <v>685</v>
      </c>
      <c r="C107" s="306"/>
      <c r="D107" s="271"/>
      <c r="E107" s="324"/>
      <c r="F107" s="325"/>
      <c r="G107" s="325"/>
      <c r="H107" s="325"/>
      <c r="I107" s="366"/>
      <c r="J107" s="325"/>
      <c r="K107" s="325"/>
      <c r="L107" s="366"/>
      <c r="M107" s="45"/>
      <c r="N107" s="45"/>
    </row>
    <row r="108" spans="1:14" s="372" customFormat="1" ht="20.25" customHeight="1" hidden="1">
      <c r="A108" s="368"/>
      <c r="B108" s="369"/>
      <c r="C108" s="370"/>
      <c r="D108" s="371"/>
      <c r="E108" s="371" t="s">
        <v>446</v>
      </c>
      <c r="F108" s="371" t="s">
        <v>446</v>
      </c>
      <c r="G108" s="371" t="s">
        <v>446</v>
      </c>
      <c r="H108" s="371" t="s">
        <v>446</v>
      </c>
      <c r="I108" s="371" t="s">
        <v>446</v>
      </c>
      <c r="J108" s="371" t="s">
        <v>446</v>
      </c>
      <c r="K108" s="371" t="s">
        <v>446</v>
      </c>
      <c r="L108" s="371" t="s">
        <v>446</v>
      </c>
      <c r="M108" s="1250" t="s">
        <v>447</v>
      </c>
      <c r="N108" s="1251"/>
    </row>
    <row r="109" spans="1:14" s="372" customFormat="1" ht="21.75" customHeight="1" hidden="1">
      <c r="A109" s="1232" t="s">
        <v>310</v>
      </c>
      <c r="B109" s="1232"/>
      <c r="C109" s="1232"/>
      <c r="D109" s="502" t="s">
        <v>220</v>
      </c>
      <c r="E109" s="502" t="s">
        <v>448</v>
      </c>
      <c r="F109" s="502" t="s">
        <v>364</v>
      </c>
      <c r="G109" s="502" t="s">
        <v>304</v>
      </c>
      <c r="H109" s="502" t="s">
        <v>267</v>
      </c>
      <c r="I109" s="502" t="s">
        <v>495</v>
      </c>
      <c r="J109" s="502" t="s">
        <v>135</v>
      </c>
      <c r="K109" s="502" t="s">
        <v>86</v>
      </c>
      <c r="L109" s="502" t="s">
        <v>549</v>
      </c>
      <c r="M109" s="79" t="s">
        <v>136</v>
      </c>
      <c r="N109" s="32" t="s">
        <v>553</v>
      </c>
    </row>
    <row r="110" spans="1:14" s="372" customFormat="1" ht="20.25" customHeight="1" hidden="1">
      <c r="A110" s="376"/>
      <c r="B110" s="377"/>
      <c r="C110" s="378"/>
      <c r="D110" s="379"/>
      <c r="E110" s="379" t="s">
        <v>529</v>
      </c>
      <c r="F110" s="379" t="s">
        <v>529</v>
      </c>
      <c r="G110" s="379" t="s">
        <v>529</v>
      </c>
      <c r="H110" s="379" t="s">
        <v>529</v>
      </c>
      <c r="I110" s="379" t="s">
        <v>529</v>
      </c>
      <c r="J110" s="379" t="s">
        <v>529</v>
      </c>
      <c r="K110" s="379" t="s">
        <v>529</v>
      </c>
      <c r="L110" s="379" t="s">
        <v>529</v>
      </c>
      <c r="M110" s="36" t="s">
        <v>530</v>
      </c>
      <c r="N110" s="36" t="s">
        <v>530</v>
      </c>
    </row>
    <row r="111" spans="1:14" s="365" customFormat="1" ht="21.75" customHeight="1" hidden="1">
      <c r="A111" s="356"/>
      <c r="B111" s="330" t="s">
        <v>742</v>
      </c>
      <c r="C111" s="358"/>
      <c r="D111" s="359" t="s">
        <v>531</v>
      </c>
      <c r="E111" s="360"/>
      <c r="F111" s="361"/>
      <c r="G111" s="362"/>
      <c r="H111" s="362"/>
      <c r="I111" s="362"/>
      <c r="J111" s="362"/>
      <c r="K111" s="362"/>
      <c r="L111" s="362" t="s">
        <v>363</v>
      </c>
      <c r="M111" s="608">
        <v>80</v>
      </c>
      <c r="N111" s="608">
        <v>80</v>
      </c>
    </row>
    <row r="112" spans="1:14" s="365" customFormat="1" ht="21.75" customHeight="1" hidden="1">
      <c r="A112" s="356"/>
      <c r="B112" s="330" t="s">
        <v>743</v>
      </c>
      <c r="C112" s="358"/>
      <c r="D112" s="359"/>
      <c r="E112" s="360"/>
      <c r="F112" s="361"/>
      <c r="G112" s="362"/>
      <c r="H112" s="362"/>
      <c r="I112" s="362"/>
      <c r="J112" s="362"/>
      <c r="K112" s="362"/>
      <c r="L112" s="362"/>
      <c r="M112" s="608"/>
      <c r="N112" s="608"/>
    </row>
    <row r="113" spans="1:14" s="365" customFormat="1" ht="21.75" customHeight="1" hidden="1">
      <c r="A113" s="380"/>
      <c r="B113" s="381" t="s">
        <v>744</v>
      </c>
      <c r="C113" s="382"/>
      <c r="D113" s="383" t="s">
        <v>531</v>
      </c>
      <c r="E113" s="384"/>
      <c r="F113" s="385"/>
      <c r="G113" s="385"/>
      <c r="H113" s="385"/>
      <c r="I113" s="386"/>
      <c r="J113" s="385"/>
      <c r="K113" s="385"/>
      <c r="L113" s="387" t="s">
        <v>363</v>
      </c>
      <c r="M113" s="610">
        <v>80</v>
      </c>
      <c r="N113" s="610">
        <v>80</v>
      </c>
    </row>
    <row r="114" spans="1:14" s="365" customFormat="1" ht="21.75" customHeight="1" hidden="1">
      <c r="A114" s="356"/>
      <c r="B114" s="307" t="s">
        <v>745</v>
      </c>
      <c r="C114" s="308"/>
      <c r="D114" s="359"/>
      <c r="E114" s="360"/>
      <c r="F114" s="362"/>
      <c r="G114" s="362"/>
      <c r="H114" s="362"/>
      <c r="I114" s="389"/>
      <c r="J114" s="362"/>
      <c r="K114" s="362"/>
      <c r="L114" s="389"/>
      <c r="M114" s="608"/>
      <c r="N114" s="608"/>
    </row>
    <row r="115" spans="1:14" s="391" customFormat="1" ht="21.75" customHeight="1" hidden="1">
      <c r="A115" s="356"/>
      <c r="B115" s="307" t="s">
        <v>746</v>
      </c>
      <c r="C115" s="308"/>
      <c r="D115" s="359" t="s">
        <v>748</v>
      </c>
      <c r="E115" s="360"/>
      <c r="F115" s="362"/>
      <c r="G115" s="362"/>
      <c r="H115" s="362"/>
      <c r="I115" s="389"/>
      <c r="J115" s="362"/>
      <c r="K115" s="362"/>
      <c r="L115" s="390" t="s">
        <v>363</v>
      </c>
      <c r="M115" s="608">
        <v>1</v>
      </c>
      <c r="N115" s="608">
        <v>1</v>
      </c>
    </row>
    <row r="116" spans="1:14" s="391" customFormat="1" ht="21.75" customHeight="1" hidden="1">
      <c r="A116" s="356"/>
      <c r="B116" s="307" t="s">
        <v>747</v>
      </c>
      <c r="C116" s="308"/>
      <c r="D116" s="359"/>
      <c r="E116" s="360"/>
      <c r="F116" s="362"/>
      <c r="G116" s="362"/>
      <c r="H116" s="362"/>
      <c r="I116" s="389"/>
      <c r="J116" s="362"/>
      <c r="K116" s="362"/>
      <c r="L116" s="389"/>
      <c r="M116" s="608"/>
      <c r="N116" s="608"/>
    </row>
    <row r="117" spans="1:14" s="391" customFormat="1" ht="21.75" customHeight="1" hidden="1">
      <c r="A117" s="356"/>
      <c r="B117" s="307" t="s">
        <v>749</v>
      </c>
      <c r="C117" s="308"/>
      <c r="D117" s="359" t="s">
        <v>531</v>
      </c>
      <c r="E117" s="360"/>
      <c r="F117" s="362"/>
      <c r="G117" s="362"/>
      <c r="H117" s="362"/>
      <c r="I117" s="389"/>
      <c r="J117" s="362"/>
      <c r="K117" s="362"/>
      <c r="L117" s="390" t="s">
        <v>363</v>
      </c>
      <c r="M117" s="608">
        <v>80</v>
      </c>
      <c r="N117" s="608">
        <v>80</v>
      </c>
    </row>
    <row r="118" spans="1:14" s="391" customFormat="1" ht="21.75" customHeight="1" hidden="1">
      <c r="A118" s="356"/>
      <c r="B118" s="307" t="s">
        <v>750</v>
      </c>
      <c r="C118" s="308"/>
      <c r="D118" s="359"/>
      <c r="E118" s="360"/>
      <c r="F118" s="362"/>
      <c r="G118" s="362"/>
      <c r="H118" s="362"/>
      <c r="I118" s="389"/>
      <c r="J118" s="362"/>
      <c r="K118" s="362"/>
      <c r="L118" s="389"/>
      <c r="M118" s="608"/>
      <c r="N118" s="608"/>
    </row>
    <row r="119" spans="1:14" s="391" customFormat="1" ht="21.75" customHeight="1" hidden="1">
      <c r="A119" s="356"/>
      <c r="B119" s="307" t="s">
        <v>751</v>
      </c>
      <c r="C119" s="308"/>
      <c r="D119" s="359" t="s">
        <v>684</v>
      </c>
      <c r="E119" s="360"/>
      <c r="F119" s="362"/>
      <c r="G119" s="362"/>
      <c r="H119" s="362"/>
      <c r="I119" s="389"/>
      <c r="J119" s="362"/>
      <c r="K119" s="362"/>
      <c r="L119" s="390" t="s">
        <v>363</v>
      </c>
      <c r="M119" s="608">
        <v>5</v>
      </c>
      <c r="N119" s="608">
        <v>5</v>
      </c>
    </row>
    <row r="120" spans="1:14" s="258" customFormat="1" ht="18.75" customHeight="1" hidden="1">
      <c r="A120" s="259" t="s">
        <v>181</v>
      </c>
      <c r="B120" s="253"/>
      <c r="C120" s="254"/>
      <c r="D120" s="271"/>
      <c r="E120" s="324"/>
      <c r="F120" s="325"/>
      <c r="G120" s="325"/>
      <c r="H120" s="325"/>
      <c r="I120" s="325"/>
      <c r="J120" s="325"/>
      <c r="K120" s="325"/>
      <c r="L120" s="325"/>
      <c r="M120" s="46"/>
      <c r="N120" s="46"/>
    </row>
    <row r="121" spans="1:14" s="396" customFormat="1" ht="21" customHeight="1" hidden="1">
      <c r="A121" s="392"/>
      <c r="B121" s="351" t="s">
        <v>605</v>
      </c>
      <c r="C121" s="393"/>
      <c r="D121" s="348" t="s">
        <v>531</v>
      </c>
      <c r="E121" s="394"/>
      <c r="F121" s="349"/>
      <c r="G121" s="350"/>
      <c r="H121" s="350"/>
      <c r="I121" s="350"/>
      <c r="J121" s="350"/>
      <c r="K121" s="350" t="s">
        <v>170</v>
      </c>
      <c r="L121" s="350" t="s">
        <v>170</v>
      </c>
      <c r="M121" s="611"/>
      <c r="N121" s="611"/>
    </row>
    <row r="122" spans="1:14" s="396" customFormat="1" ht="21" customHeight="1" hidden="1">
      <c r="A122" s="392"/>
      <c r="B122" s="351" t="s">
        <v>616</v>
      </c>
      <c r="C122" s="393"/>
      <c r="D122" s="348"/>
      <c r="E122" s="394"/>
      <c r="F122" s="349"/>
      <c r="G122" s="350"/>
      <c r="H122" s="350"/>
      <c r="I122" s="350"/>
      <c r="J122" s="350"/>
      <c r="K122" s="350"/>
      <c r="L122" s="350"/>
      <c r="M122" s="611"/>
      <c r="N122" s="611"/>
    </row>
    <row r="123" spans="1:14" s="258" customFormat="1" ht="18.75" customHeight="1" hidden="1">
      <c r="A123" s="252"/>
      <c r="B123" s="253" t="s">
        <v>764</v>
      </c>
      <c r="C123" s="254"/>
      <c r="D123" s="271" t="s">
        <v>219</v>
      </c>
      <c r="E123" s="325"/>
      <c r="F123" s="325"/>
      <c r="G123" s="325"/>
      <c r="H123" s="325"/>
      <c r="I123" s="325"/>
      <c r="J123" s="325" t="s">
        <v>466</v>
      </c>
      <c r="K123" s="325" t="s">
        <v>466</v>
      </c>
      <c r="L123" s="304" t="s">
        <v>607</v>
      </c>
      <c r="M123" s="45" t="s">
        <v>189</v>
      </c>
      <c r="N123" s="45" t="s">
        <v>189</v>
      </c>
    </row>
    <row r="124" spans="1:14" s="258" customFormat="1" ht="18.75" customHeight="1" hidden="1">
      <c r="A124" s="252"/>
      <c r="B124" s="253" t="s">
        <v>765</v>
      </c>
      <c r="C124" s="254"/>
      <c r="D124" s="271"/>
      <c r="E124" s="324"/>
      <c r="F124" s="325"/>
      <c r="G124" s="325"/>
      <c r="H124" s="325"/>
      <c r="I124" s="325"/>
      <c r="J124" s="325"/>
      <c r="K124" s="325"/>
      <c r="L124" s="304"/>
      <c r="M124" s="45"/>
      <c r="N124" s="45"/>
    </row>
    <row r="125" spans="1:14" s="258" customFormat="1" ht="18.75" customHeight="1" hidden="1">
      <c r="A125" s="252"/>
      <c r="B125" s="253" t="s">
        <v>192</v>
      </c>
      <c r="C125" s="254"/>
      <c r="D125" s="271" t="s">
        <v>278</v>
      </c>
      <c r="E125" s="324"/>
      <c r="F125" s="325"/>
      <c r="G125" s="325"/>
      <c r="H125" s="325"/>
      <c r="I125" s="325"/>
      <c r="J125" s="325" t="s">
        <v>466</v>
      </c>
      <c r="K125" s="325" t="s">
        <v>466</v>
      </c>
      <c r="L125" s="304" t="s">
        <v>607</v>
      </c>
      <c r="M125" s="45"/>
      <c r="N125" s="45"/>
    </row>
    <row r="126" spans="1:14" s="258" customFormat="1" ht="18.75" customHeight="1" hidden="1">
      <c r="A126" s="252"/>
      <c r="B126" s="253" t="s">
        <v>715</v>
      </c>
      <c r="C126" s="254"/>
      <c r="D126" s="271" t="s">
        <v>219</v>
      </c>
      <c r="E126" s="324"/>
      <c r="F126" s="325"/>
      <c r="G126" s="325"/>
      <c r="H126" s="325"/>
      <c r="I126" s="325"/>
      <c r="J126" s="325" t="s">
        <v>466</v>
      </c>
      <c r="K126" s="325" t="s">
        <v>466</v>
      </c>
      <c r="L126" s="325" t="s">
        <v>609</v>
      </c>
      <c r="M126" s="46"/>
      <c r="N126" s="46"/>
    </row>
    <row r="127" spans="1:14" s="258" customFormat="1" ht="18.75" customHeight="1" hidden="1">
      <c r="A127" s="252"/>
      <c r="B127" s="253" t="s">
        <v>120</v>
      </c>
      <c r="C127" s="254"/>
      <c r="D127" s="271" t="s">
        <v>453</v>
      </c>
      <c r="E127" s="324"/>
      <c r="F127" s="325"/>
      <c r="G127" s="325"/>
      <c r="H127" s="325"/>
      <c r="I127" s="325"/>
      <c r="J127" s="325" t="s">
        <v>466</v>
      </c>
      <c r="K127" s="325" t="s">
        <v>466</v>
      </c>
      <c r="L127" s="304" t="s">
        <v>201</v>
      </c>
      <c r="M127" s="45" t="s">
        <v>191</v>
      </c>
      <c r="N127" s="45" t="s">
        <v>191</v>
      </c>
    </row>
    <row r="128" spans="1:14" s="258" customFormat="1" ht="18.75" customHeight="1" hidden="1">
      <c r="A128" s="252"/>
      <c r="B128" s="253" t="s">
        <v>611</v>
      </c>
      <c r="C128" s="254"/>
      <c r="D128" s="271"/>
      <c r="E128" s="324"/>
      <c r="F128" s="325"/>
      <c r="G128" s="325"/>
      <c r="H128" s="325"/>
      <c r="I128" s="325"/>
      <c r="J128" s="325"/>
      <c r="K128" s="325"/>
      <c r="L128" s="304"/>
      <c r="M128" s="45"/>
      <c r="N128" s="45"/>
    </row>
    <row r="129" spans="1:14" s="258" customFormat="1" ht="18.75" hidden="1">
      <c r="A129" s="252"/>
      <c r="B129" s="253" t="s">
        <v>691</v>
      </c>
      <c r="C129" s="398"/>
      <c r="D129" s="325" t="s">
        <v>219</v>
      </c>
      <c r="E129" s="324"/>
      <c r="F129" s="325"/>
      <c r="G129" s="325"/>
      <c r="H129" s="325"/>
      <c r="I129" s="325"/>
      <c r="J129" s="325"/>
      <c r="K129" s="325"/>
      <c r="L129" s="325" t="s">
        <v>363</v>
      </c>
      <c r="M129" s="41" t="s">
        <v>686</v>
      </c>
      <c r="N129" s="41" t="s">
        <v>686</v>
      </c>
    </row>
    <row r="130" spans="1:14" s="258" customFormat="1" ht="18.75" hidden="1">
      <c r="A130" s="252"/>
      <c r="B130" s="270" t="s">
        <v>694</v>
      </c>
      <c r="C130" s="253"/>
      <c r="D130" s="271"/>
      <c r="E130" s="271"/>
      <c r="F130" s="271"/>
      <c r="G130" s="271"/>
      <c r="H130" s="271"/>
      <c r="I130" s="271"/>
      <c r="J130" s="271"/>
      <c r="K130" s="271"/>
      <c r="L130" s="271"/>
      <c r="M130" s="44"/>
      <c r="N130" s="44"/>
    </row>
    <row r="131" spans="1:14" s="258" customFormat="1" ht="18.75" hidden="1">
      <c r="A131" s="252"/>
      <c r="B131" s="400"/>
      <c r="C131" s="400" t="s">
        <v>262</v>
      </c>
      <c r="D131" s="401"/>
      <c r="E131" s="324"/>
      <c r="F131" s="325"/>
      <c r="G131" s="325"/>
      <c r="H131" s="325"/>
      <c r="I131" s="325"/>
      <c r="J131" s="325"/>
      <c r="K131" s="325"/>
      <c r="L131" s="271"/>
      <c r="M131" s="44"/>
      <c r="N131" s="44"/>
    </row>
    <row r="132" spans="1:14" s="258" customFormat="1" ht="18.75" hidden="1">
      <c r="A132" s="252"/>
      <c r="B132" s="253"/>
      <c r="C132" s="253" t="s">
        <v>695</v>
      </c>
      <c r="D132" s="271" t="s">
        <v>278</v>
      </c>
      <c r="E132" s="324"/>
      <c r="F132" s="325"/>
      <c r="G132" s="325"/>
      <c r="H132" s="325"/>
      <c r="I132" s="325"/>
      <c r="J132" s="325"/>
      <c r="K132" s="325"/>
      <c r="L132" s="325" t="s">
        <v>363</v>
      </c>
      <c r="M132" s="46" t="s">
        <v>728</v>
      </c>
      <c r="N132" s="46" t="s">
        <v>728</v>
      </c>
    </row>
    <row r="133" spans="1:14" s="258" customFormat="1" ht="18.75" hidden="1">
      <c r="A133" s="252"/>
      <c r="B133" s="253"/>
      <c r="C133" s="253" t="s">
        <v>696</v>
      </c>
      <c r="D133" s="271" t="s">
        <v>219</v>
      </c>
      <c r="E133" s="324"/>
      <c r="F133" s="325"/>
      <c r="G133" s="325"/>
      <c r="H133" s="325"/>
      <c r="I133" s="325"/>
      <c r="J133" s="325"/>
      <c r="K133" s="325"/>
      <c r="L133" s="325" t="s">
        <v>363</v>
      </c>
      <c r="M133" s="46" t="s">
        <v>729</v>
      </c>
      <c r="N133" s="46" t="s">
        <v>729</v>
      </c>
    </row>
    <row r="134" spans="1:14" s="258" customFormat="1" ht="18.75" hidden="1">
      <c r="A134" s="252"/>
      <c r="B134" s="289"/>
      <c r="C134" s="289" t="s">
        <v>697</v>
      </c>
      <c r="D134" s="271"/>
      <c r="E134" s="324"/>
      <c r="F134" s="325"/>
      <c r="G134" s="325"/>
      <c r="H134" s="325"/>
      <c r="I134" s="325"/>
      <c r="J134" s="325"/>
      <c r="K134" s="325"/>
      <c r="L134" s="271"/>
      <c r="M134" s="44"/>
      <c r="N134" s="44"/>
    </row>
    <row r="135" spans="1:14" s="258" customFormat="1" ht="18.75" hidden="1">
      <c r="A135" s="252"/>
      <c r="B135" s="253"/>
      <c r="C135" s="253" t="s">
        <v>698</v>
      </c>
      <c r="D135" s="271" t="s">
        <v>219</v>
      </c>
      <c r="E135" s="324"/>
      <c r="F135" s="325"/>
      <c r="G135" s="325"/>
      <c r="H135" s="325"/>
      <c r="I135" s="325"/>
      <c r="J135" s="325"/>
      <c r="K135" s="325"/>
      <c r="L135" s="271"/>
      <c r="M135" s="46"/>
      <c r="N135" s="46"/>
    </row>
    <row r="136" spans="1:14" s="258" customFormat="1" ht="18.75" hidden="1">
      <c r="A136" s="252"/>
      <c r="B136" s="253"/>
      <c r="C136" s="253" t="s">
        <v>699</v>
      </c>
      <c r="D136" s="271"/>
      <c r="E136" s="324"/>
      <c r="F136" s="325"/>
      <c r="G136" s="325"/>
      <c r="H136" s="325"/>
      <c r="I136" s="325"/>
      <c r="J136" s="325"/>
      <c r="K136" s="325"/>
      <c r="L136" s="271"/>
      <c r="M136" s="44"/>
      <c r="N136" s="44"/>
    </row>
    <row r="137" spans="1:14" s="258" customFormat="1" ht="18.75" hidden="1">
      <c r="A137" s="252"/>
      <c r="B137" s="289"/>
      <c r="C137" s="289" t="s">
        <v>700</v>
      </c>
      <c r="D137" s="271" t="s">
        <v>473</v>
      </c>
      <c r="E137" s="324"/>
      <c r="F137" s="325"/>
      <c r="G137" s="325"/>
      <c r="H137" s="325"/>
      <c r="I137" s="325"/>
      <c r="J137" s="325"/>
      <c r="K137" s="325"/>
      <c r="L137" s="271"/>
      <c r="M137" s="44"/>
      <c r="N137" s="44"/>
    </row>
    <row r="138" spans="1:14" s="258" customFormat="1" ht="18.75" hidden="1">
      <c r="A138" s="252"/>
      <c r="B138" s="289"/>
      <c r="C138" s="289" t="s">
        <v>701</v>
      </c>
      <c r="D138" s="271"/>
      <c r="E138" s="324"/>
      <c r="F138" s="325"/>
      <c r="G138" s="325"/>
      <c r="H138" s="325"/>
      <c r="I138" s="325"/>
      <c r="J138" s="325"/>
      <c r="K138" s="325"/>
      <c r="L138" s="271"/>
      <c r="M138" s="44"/>
      <c r="N138" s="44"/>
    </row>
    <row r="139" spans="1:14" s="258" customFormat="1" ht="18.75" hidden="1">
      <c r="A139" s="252"/>
      <c r="B139" s="289"/>
      <c r="C139" s="289" t="s">
        <v>702</v>
      </c>
      <c r="D139" s="271" t="s">
        <v>703</v>
      </c>
      <c r="E139" s="324"/>
      <c r="F139" s="325"/>
      <c r="G139" s="325"/>
      <c r="H139" s="325"/>
      <c r="I139" s="325"/>
      <c r="J139" s="325"/>
      <c r="K139" s="325"/>
      <c r="L139" s="271"/>
      <c r="M139" s="44"/>
      <c r="N139" s="44"/>
    </row>
    <row r="140" spans="1:14" s="258" customFormat="1" ht="18.75" hidden="1">
      <c r="A140" s="252"/>
      <c r="B140" s="289"/>
      <c r="C140" s="289" t="s">
        <v>704</v>
      </c>
      <c r="D140" s="271"/>
      <c r="E140" s="324"/>
      <c r="F140" s="325"/>
      <c r="G140" s="325"/>
      <c r="H140" s="325"/>
      <c r="I140" s="325"/>
      <c r="J140" s="325"/>
      <c r="K140" s="325"/>
      <c r="L140" s="271"/>
      <c r="M140" s="44"/>
      <c r="N140" s="44"/>
    </row>
    <row r="141" spans="1:14" s="258" customFormat="1" ht="18.75" hidden="1">
      <c r="A141" s="252"/>
      <c r="B141" s="253"/>
      <c r="C141" s="253" t="s">
        <v>705</v>
      </c>
      <c r="D141" s="271" t="s">
        <v>219</v>
      </c>
      <c r="E141" s="324"/>
      <c r="F141" s="325"/>
      <c r="G141" s="325"/>
      <c r="H141" s="325"/>
      <c r="I141" s="325"/>
      <c r="J141" s="325"/>
      <c r="K141" s="325"/>
      <c r="L141" s="325" t="s">
        <v>363</v>
      </c>
      <c r="M141" s="46" t="s">
        <v>728</v>
      </c>
      <c r="N141" s="46" t="s">
        <v>728</v>
      </c>
    </row>
    <row r="142" spans="1:14" s="258" customFormat="1" ht="18.75" hidden="1">
      <c r="A142" s="252"/>
      <c r="B142" s="253"/>
      <c r="C142" s="253" t="s">
        <v>695</v>
      </c>
      <c r="D142" s="271" t="s">
        <v>278</v>
      </c>
      <c r="E142" s="324"/>
      <c r="F142" s="325"/>
      <c r="G142" s="325"/>
      <c r="H142" s="325"/>
      <c r="I142" s="325"/>
      <c r="J142" s="325"/>
      <c r="K142" s="325"/>
      <c r="L142" s="271"/>
      <c r="M142" s="44"/>
      <c r="N142" s="44"/>
    </row>
    <row r="143" spans="1:14" s="258" customFormat="1" ht="18.75" hidden="1">
      <c r="A143" s="252"/>
      <c r="B143" s="402"/>
      <c r="C143" s="402" t="s">
        <v>706</v>
      </c>
      <c r="D143" s="271"/>
      <c r="E143" s="324"/>
      <c r="F143" s="325"/>
      <c r="G143" s="325"/>
      <c r="H143" s="325"/>
      <c r="I143" s="325"/>
      <c r="J143" s="325"/>
      <c r="K143" s="325"/>
      <c r="L143" s="271"/>
      <c r="M143" s="44"/>
      <c r="N143" s="44"/>
    </row>
    <row r="144" spans="1:14" s="258" customFormat="1" ht="18.75" hidden="1">
      <c r="A144" s="252"/>
      <c r="B144" s="253"/>
      <c r="C144" s="253" t="s">
        <v>707</v>
      </c>
      <c r="D144" s="271" t="s">
        <v>278</v>
      </c>
      <c r="E144" s="324"/>
      <c r="F144" s="325"/>
      <c r="G144" s="325"/>
      <c r="H144" s="325"/>
      <c r="I144" s="325"/>
      <c r="J144" s="325"/>
      <c r="K144" s="325"/>
      <c r="L144" s="325" t="s">
        <v>363</v>
      </c>
      <c r="M144" s="46" t="s">
        <v>729</v>
      </c>
      <c r="N144" s="46" t="s">
        <v>729</v>
      </c>
    </row>
    <row r="145" spans="1:14" s="258" customFormat="1" ht="18.75" hidden="1">
      <c r="A145" s="252"/>
      <c r="B145" s="253"/>
      <c r="C145" s="253" t="s">
        <v>708</v>
      </c>
      <c r="D145" s="271" t="s">
        <v>689</v>
      </c>
      <c r="E145" s="324"/>
      <c r="F145" s="325"/>
      <c r="G145" s="325"/>
      <c r="H145" s="325"/>
      <c r="I145" s="325"/>
      <c r="J145" s="325"/>
      <c r="K145" s="325"/>
      <c r="L145" s="325" t="s">
        <v>363</v>
      </c>
      <c r="M145" s="46" t="s">
        <v>728</v>
      </c>
      <c r="N145" s="46" t="s">
        <v>728</v>
      </c>
    </row>
    <row r="146" spans="1:14" s="258" customFormat="1" ht="18.75" hidden="1">
      <c r="A146" s="252"/>
      <c r="B146" s="500"/>
      <c r="C146" s="500" t="s">
        <v>709</v>
      </c>
      <c r="D146" s="271" t="s">
        <v>689</v>
      </c>
      <c r="E146" s="324"/>
      <c r="F146" s="325"/>
      <c r="G146" s="325"/>
      <c r="H146" s="325"/>
      <c r="I146" s="325"/>
      <c r="J146" s="325"/>
      <c r="K146" s="325"/>
      <c r="L146" s="325" t="s">
        <v>363</v>
      </c>
      <c r="M146" s="46" t="s">
        <v>728</v>
      </c>
      <c r="N146" s="46" t="s">
        <v>728</v>
      </c>
    </row>
    <row r="147" spans="1:14" s="258" customFormat="1" ht="18.75" hidden="1">
      <c r="A147" s="252"/>
      <c r="B147" s="500"/>
      <c r="C147" s="500" t="s">
        <v>710</v>
      </c>
      <c r="D147" s="271"/>
      <c r="E147" s="324"/>
      <c r="F147" s="325"/>
      <c r="G147" s="325"/>
      <c r="H147" s="325"/>
      <c r="I147" s="325"/>
      <c r="J147" s="325"/>
      <c r="K147" s="325"/>
      <c r="L147" s="271"/>
      <c r="M147" s="44"/>
      <c r="N147" s="44"/>
    </row>
    <row r="148" spans="1:14" s="258" customFormat="1" ht="18.75" hidden="1">
      <c r="A148" s="252"/>
      <c r="B148" s="289"/>
      <c r="C148" s="289" t="s">
        <v>711</v>
      </c>
      <c r="D148" s="271" t="s">
        <v>689</v>
      </c>
      <c r="E148" s="324"/>
      <c r="F148" s="325"/>
      <c r="G148" s="325"/>
      <c r="H148" s="325"/>
      <c r="I148" s="325"/>
      <c r="J148" s="325"/>
      <c r="K148" s="325"/>
      <c r="L148" s="325" t="s">
        <v>363</v>
      </c>
      <c r="M148" s="46" t="s">
        <v>730</v>
      </c>
      <c r="N148" s="46" t="s">
        <v>730</v>
      </c>
    </row>
    <row r="149" spans="1:14" s="258" customFormat="1" ht="18.75" hidden="1">
      <c r="A149" s="252"/>
      <c r="B149" s="253"/>
      <c r="C149" s="253" t="s">
        <v>712</v>
      </c>
      <c r="D149" s="271"/>
      <c r="E149" s="324"/>
      <c r="F149" s="325"/>
      <c r="G149" s="325"/>
      <c r="H149" s="325"/>
      <c r="I149" s="325"/>
      <c r="J149" s="325"/>
      <c r="K149" s="325"/>
      <c r="L149" s="271"/>
      <c r="M149" s="44"/>
      <c r="N149" s="44"/>
    </row>
    <row r="150" spans="1:14" s="258" customFormat="1" ht="18.75" hidden="1">
      <c r="A150" s="252"/>
      <c r="B150" s="289"/>
      <c r="C150" s="289" t="s">
        <v>713</v>
      </c>
      <c r="D150" s="271" t="s">
        <v>689</v>
      </c>
      <c r="E150" s="324"/>
      <c r="F150" s="325"/>
      <c r="G150" s="325"/>
      <c r="H150" s="325"/>
      <c r="I150" s="325"/>
      <c r="J150" s="325"/>
      <c r="K150" s="325"/>
      <c r="L150" s="271"/>
      <c r="M150" s="44"/>
      <c r="N150" s="44"/>
    </row>
    <row r="151" spans="1:14" s="258" customFormat="1" ht="18.75" hidden="1">
      <c r="A151" s="252"/>
      <c r="B151" s="253"/>
      <c r="C151" s="253" t="s">
        <v>714</v>
      </c>
      <c r="D151" s="271"/>
      <c r="E151" s="324"/>
      <c r="F151" s="325"/>
      <c r="G151" s="325"/>
      <c r="H151" s="325"/>
      <c r="I151" s="325"/>
      <c r="J151" s="325"/>
      <c r="K151" s="325"/>
      <c r="L151" s="271"/>
      <c r="M151" s="44"/>
      <c r="N151" s="44"/>
    </row>
    <row r="152" spans="1:14" s="258" customFormat="1" ht="18.75" hidden="1">
      <c r="A152" s="252"/>
      <c r="B152" s="253"/>
      <c r="C152" s="253" t="s">
        <v>687</v>
      </c>
      <c r="D152" s="271" t="s">
        <v>689</v>
      </c>
      <c r="E152" s="324"/>
      <c r="F152" s="325"/>
      <c r="G152" s="325"/>
      <c r="H152" s="325"/>
      <c r="I152" s="325"/>
      <c r="J152" s="325"/>
      <c r="K152" s="325"/>
      <c r="L152" s="325" t="s">
        <v>363</v>
      </c>
      <c r="M152" s="46" t="s">
        <v>690</v>
      </c>
      <c r="N152" s="46" t="s">
        <v>690</v>
      </c>
    </row>
    <row r="153" spans="1:14" s="258" customFormat="1" ht="18.75" hidden="1">
      <c r="A153" s="252"/>
      <c r="B153" s="253"/>
      <c r="C153" s="253" t="s">
        <v>688</v>
      </c>
      <c r="D153" s="271"/>
      <c r="E153" s="324"/>
      <c r="F153" s="325"/>
      <c r="G153" s="325"/>
      <c r="H153" s="325"/>
      <c r="I153" s="325"/>
      <c r="J153" s="325"/>
      <c r="K153" s="325"/>
      <c r="L153" s="271"/>
      <c r="M153" s="44"/>
      <c r="N153" s="44"/>
    </row>
    <row r="154" spans="1:14" s="258" customFormat="1" ht="18.75" hidden="1">
      <c r="A154" s="252"/>
      <c r="B154" s="253"/>
      <c r="C154" s="253" t="s">
        <v>731</v>
      </c>
      <c r="D154" s="271" t="s">
        <v>219</v>
      </c>
      <c r="E154" s="324"/>
      <c r="F154" s="325"/>
      <c r="G154" s="325"/>
      <c r="H154" s="325"/>
      <c r="I154" s="325"/>
      <c r="J154" s="325"/>
      <c r="K154" s="325"/>
      <c r="L154" s="325" t="s">
        <v>363</v>
      </c>
      <c r="M154" s="46" t="s">
        <v>690</v>
      </c>
      <c r="N154" s="46" t="s">
        <v>690</v>
      </c>
    </row>
    <row r="155" spans="1:14" s="258" customFormat="1" ht="18.75" hidden="1">
      <c r="A155" s="252"/>
      <c r="B155" s="253"/>
      <c r="C155" s="253" t="s">
        <v>732</v>
      </c>
      <c r="D155" s="271"/>
      <c r="E155" s="324"/>
      <c r="F155" s="325"/>
      <c r="G155" s="325"/>
      <c r="H155" s="325"/>
      <c r="I155" s="325"/>
      <c r="J155" s="325"/>
      <c r="K155" s="325"/>
      <c r="L155" s="271"/>
      <c r="M155" s="44"/>
      <c r="N155" s="44"/>
    </row>
    <row r="156" spans="1:14" s="258" customFormat="1" ht="18.75" hidden="1">
      <c r="A156" s="252"/>
      <c r="B156" s="253"/>
      <c r="C156" s="253"/>
      <c r="D156" s="271"/>
      <c r="E156" s="324"/>
      <c r="F156" s="325"/>
      <c r="G156" s="325"/>
      <c r="H156" s="325"/>
      <c r="I156" s="325"/>
      <c r="J156" s="325"/>
      <c r="K156" s="325"/>
      <c r="L156" s="271"/>
      <c r="M156" s="44"/>
      <c r="N156" s="44"/>
    </row>
    <row r="157" spans="1:14" s="258" customFormat="1" ht="18.75" hidden="1">
      <c r="A157" s="252"/>
      <c r="B157" s="253"/>
      <c r="C157" s="253"/>
      <c r="D157" s="271"/>
      <c r="E157" s="324"/>
      <c r="F157" s="325"/>
      <c r="G157" s="325"/>
      <c r="H157" s="325"/>
      <c r="I157" s="325"/>
      <c r="J157" s="325"/>
      <c r="K157" s="325"/>
      <c r="L157" s="271"/>
      <c r="M157" s="44"/>
      <c r="N157" s="44"/>
    </row>
    <row r="158" spans="1:14" s="372" customFormat="1" ht="20.25" customHeight="1" hidden="1">
      <c r="A158" s="368"/>
      <c r="B158" s="369"/>
      <c r="C158" s="370"/>
      <c r="D158" s="371"/>
      <c r="E158" s="371" t="s">
        <v>446</v>
      </c>
      <c r="F158" s="371" t="s">
        <v>446</v>
      </c>
      <c r="G158" s="371" t="s">
        <v>446</v>
      </c>
      <c r="H158" s="371" t="s">
        <v>446</v>
      </c>
      <c r="I158" s="371" t="s">
        <v>446</v>
      </c>
      <c r="J158" s="371" t="s">
        <v>446</v>
      </c>
      <c r="K158" s="371" t="s">
        <v>446</v>
      </c>
      <c r="L158" s="371" t="s">
        <v>446</v>
      </c>
      <c r="M158" s="1250" t="s">
        <v>447</v>
      </c>
      <c r="N158" s="1251"/>
    </row>
    <row r="159" spans="1:14" s="372" customFormat="1" ht="21.75" customHeight="1" hidden="1">
      <c r="A159" s="1232" t="s">
        <v>310</v>
      </c>
      <c r="B159" s="1232"/>
      <c r="C159" s="1232"/>
      <c r="D159" s="502" t="s">
        <v>220</v>
      </c>
      <c r="E159" s="502" t="s">
        <v>448</v>
      </c>
      <c r="F159" s="502" t="s">
        <v>364</v>
      </c>
      <c r="G159" s="502" t="s">
        <v>304</v>
      </c>
      <c r="H159" s="502" t="s">
        <v>267</v>
      </c>
      <c r="I159" s="502" t="s">
        <v>495</v>
      </c>
      <c r="J159" s="502" t="s">
        <v>135</v>
      </c>
      <c r="K159" s="502" t="s">
        <v>86</v>
      </c>
      <c r="L159" s="502" t="s">
        <v>549</v>
      </c>
      <c r="M159" s="79" t="s">
        <v>136</v>
      </c>
      <c r="N159" s="32" t="s">
        <v>553</v>
      </c>
    </row>
    <row r="160" spans="1:14" s="372" customFormat="1" ht="20.25" customHeight="1" hidden="1">
      <c r="A160" s="376"/>
      <c r="B160" s="377"/>
      <c r="C160" s="378"/>
      <c r="D160" s="379"/>
      <c r="E160" s="379" t="s">
        <v>529</v>
      </c>
      <c r="F160" s="379" t="s">
        <v>529</v>
      </c>
      <c r="G160" s="379" t="s">
        <v>529</v>
      </c>
      <c r="H160" s="379" t="s">
        <v>529</v>
      </c>
      <c r="I160" s="379" t="s">
        <v>529</v>
      </c>
      <c r="J160" s="379" t="s">
        <v>529</v>
      </c>
      <c r="K160" s="379" t="s">
        <v>529</v>
      </c>
      <c r="L160" s="379" t="s">
        <v>529</v>
      </c>
      <c r="M160" s="36" t="s">
        <v>530</v>
      </c>
      <c r="N160" s="36" t="s">
        <v>530</v>
      </c>
    </row>
    <row r="161" spans="1:14" s="258" customFormat="1" ht="18.75" hidden="1">
      <c r="A161" s="259" t="s">
        <v>178</v>
      </c>
      <c r="B161" s="253"/>
      <c r="C161" s="254"/>
      <c r="D161" s="271"/>
      <c r="E161" s="324"/>
      <c r="F161" s="325"/>
      <c r="G161" s="325"/>
      <c r="H161" s="325"/>
      <c r="I161" s="325"/>
      <c r="J161" s="325"/>
      <c r="K161" s="325"/>
      <c r="L161" s="325"/>
      <c r="M161" s="46"/>
      <c r="N161" s="46"/>
    </row>
    <row r="162" spans="1:14" s="258" customFormat="1" ht="18.75" hidden="1">
      <c r="A162" s="259"/>
      <c r="B162" s="253" t="s">
        <v>768</v>
      </c>
      <c r="C162" s="254"/>
      <c r="D162" s="271" t="s">
        <v>219</v>
      </c>
      <c r="E162" s="324"/>
      <c r="F162" s="325"/>
      <c r="G162" s="325"/>
      <c r="H162" s="325"/>
      <c r="I162" s="325"/>
      <c r="J162" s="325"/>
      <c r="K162" s="325" t="s">
        <v>363</v>
      </c>
      <c r="L162" s="326">
        <v>1000</v>
      </c>
      <c r="M162" s="49"/>
      <c r="N162" s="49"/>
    </row>
    <row r="163" spans="1:14" s="258" customFormat="1" ht="18.75" hidden="1">
      <c r="A163" s="259"/>
      <c r="B163" s="253" t="s">
        <v>769</v>
      </c>
      <c r="C163" s="254"/>
      <c r="D163" s="271"/>
      <c r="E163" s="324"/>
      <c r="F163" s="325"/>
      <c r="G163" s="325"/>
      <c r="H163" s="325"/>
      <c r="I163" s="325"/>
      <c r="J163" s="325"/>
      <c r="K163" s="325"/>
      <c r="L163" s="304" t="s">
        <v>639</v>
      </c>
      <c r="M163" s="46"/>
      <c r="N163" s="46"/>
    </row>
    <row r="164" spans="1:14" s="258" customFormat="1" ht="18.75" hidden="1">
      <c r="A164" s="317"/>
      <c r="B164" s="318" t="s">
        <v>640</v>
      </c>
      <c r="C164" s="318"/>
      <c r="D164" s="321" t="s">
        <v>531</v>
      </c>
      <c r="E164" s="327"/>
      <c r="F164" s="322"/>
      <c r="G164" s="322"/>
      <c r="H164" s="322"/>
      <c r="I164" s="322"/>
      <c r="J164" s="322"/>
      <c r="K164" s="322" t="s">
        <v>363</v>
      </c>
      <c r="L164" s="328" t="s">
        <v>641</v>
      </c>
      <c r="M164" s="74" t="s">
        <v>363</v>
      </c>
      <c r="N164" s="74" t="s">
        <v>363</v>
      </c>
    </row>
    <row r="165" spans="1:14" s="258" customFormat="1" ht="18.75" hidden="1">
      <c r="A165" s="252"/>
      <c r="B165" s="253" t="s">
        <v>766</v>
      </c>
      <c r="C165" s="254"/>
      <c r="D165" s="271" t="s">
        <v>531</v>
      </c>
      <c r="E165" s="324"/>
      <c r="F165" s="325"/>
      <c r="G165" s="325"/>
      <c r="H165" s="325"/>
      <c r="I165" s="325"/>
      <c r="J165" s="325"/>
      <c r="K165" s="325" t="s">
        <v>466</v>
      </c>
      <c r="L165" s="325" t="s">
        <v>466</v>
      </c>
      <c r="M165" s="45">
        <v>70</v>
      </c>
      <c r="N165" s="45">
        <v>70</v>
      </c>
    </row>
    <row r="166" spans="1:14" s="258" customFormat="1" ht="18.75" hidden="1">
      <c r="A166" s="252"/>
      <c r="B166" s="253" t="s">
        <v>767</v>
      </c>
      <c r="C166" s="254"/>
      <c r="D166" s="271"/>
      <c r="E166" s="324"/>
      <c r="F166" s="325"/>
      <c r="G166" s="325"/>
      <c r="H166" s="325"/>
      <c r="I166" s="325"/>
      <c r="J166" s="325"/>
      <c r="K166" s="325"/>
      <c r="L166" s="304"/>
      <c r="M166" s="45"/>
      <c r="N166" s="45"/>
    </row>
    <row r="167" spans="1:14" s="258" customFormat="1" ht="18.75" hidden="1">
      <c r="A167" s="317"/>
      <c r="B167" s="318" t="s">
        <v>173</v>
      </c>
      <c r="C167" s="318"/>
      <c r="D167" s="321" t="s">
        <v>374</v>
      </c>
      <c r="E167" s="327"/>
      <c r="F167" s="322"/>
      <c r="G167" s="322"/>
      <c r="H167" s="322"/>
      <c r="I167" s="322"/>
      <c r="J167" s="322" t="s">
        <v>466</v>
      </c>
      <c r="K167" s="322" t="s">
        <v>466</v>
      </c>
      <c r="L167" s="322" t="s">
        <v>610</v>
      </c>
      <c r="M167" s="74" t="s">
        <v>184</v>
      </c>
      <c r="N167" s="74" t="s">
        <v>184</v>
      </c>
    </row>
    <row r="168" spans="1:14" s="258" customFormat="1" ht="18.75" hidden="1">
      <c r="A168" s="317"/>
      <c r="B168" s="318" t="s">
        <v>754</v>
      </c>
      <c r="C168" s="318"/>
      <c r="D168" s="321" t="s">
        <v>757</v>
      </c>
      <c r="E168" s="327"/>
      <c r="F168" s="322"/>
      <c r="G168" s="322"/>
      <c r="H168" s="322"/>
      <c r="I168" s="322"/>
      <c r="J168" s="322"/>
      <c r="K168" s="322"/>
      <c r="L168" s="328" t="s">
        <v>363</v>
      </c>
      <c r="M168" s="74" t="s">
        <v>770</v>
      </c>
      <c r="N168" s="74" t="s">
        <v>770</v>
      </c>
    </row>
    <row r="169" spans="1:14" s="258" customFormat="1" ht="18.75" hidden="1">
      <c r="A169" s="317"/>
      <c r="B169" s="318" t="s">
        <v>755</v>
      </c>
      <c r="C169" s="318"/>
      <c r="D169" s="321"/>
      <c r="E169" s="327"/>
      <c r="F169" s="322"/>
      <c r="G169" s="322"/>
      <c r="H169" s="322"/>
      <c r="I169" s="322"/>
      <c r="J169" s="322"/>
      <c r="K169" s="322"/>
      <c r="L169" s="328"/>
      <c r="M169" s="74"/>
      <c r="N169" s="74"/>
    </row>
    <row r="170" spans="1:14" s="258" customFormat="1" ht="18.75" hidden="1">
      <c r="A170" s="317"/>
      <c r="B170" s="318" t="s">
        <v>756</v>
      </c>
      <c r="C170" s="318"/>
      <c r="D170" s="321"/>
      <c r="E170" s="327"/>
      <c r="F170" s="322"/>
      <c r="G170" s="322"/>
      <c r="H170" s="322"/>
      <c r="I170" s="322"/>
      <c r="J170" s="322"/>
      <c r="K170" s="322"/>
      <c r="L170" s="328"/>
      <c r="M170" s="74"/>
      <c r="N170" s="74"/>
    </row>
    <row r="171" spans="1:14" s="258" customFormat="1" ht="18.75" hidden="1">
      <c r="A171" s="317"/>
      <c r="B171" s="318" t="s">
        <v>752</v>
      </c>
      <c r="C171" s="318"/>
      <c r="D171" s="321" t="s">
        <v>219</v>
      </c>
      <c r="E171" s="327"/>
      <c r="F171" s="322"/>
      <c r="G171" s="322"/>
      <c r="H171" s="322"/>
      <c r="I171" s="322"/>
      <c r="J171" s="322"/>
      <c r="K171" s="322"/>
      <c r="L171" s="328" t="s">
        <v>363</v>
      </c>
      <c r="M171" s="74">
        <v>10</v>
      </c>
      <c r="N171" s="74">
        <v>10</v>
      </c>
    </row>
    <row r="172" spans="1:14" s="258" customFormat="1" ht="18.75" hidden="1">
      <c r="A172" s="317"/>
      <c r="B172" s="318" t="s">
        <v>753</v>
      </c>
      <c r="C172" s="318"/>
      <c r="D172" s="321"/>
      <c r="E172" s="327"/>
      <c r="F172" s="322"/>
      <c r="G172" s="322"/>
      <c r="H172" s="322"/>
      <c r="I172" s="322"/>
      <c r="J172" s="322"/>
      <c r="K172" s="322"/>
      <c r="L172" s="328"/>
      <c r="M172" s="74"/>
      <c r="N172" s="74"/>
    </row>
    <row r="173" spans="1:14" s="365" customFormat="1" ht="21" customHeight="1" hidden="1">
      <c r="A173" s="356"/>
      <c r="B173" s="357" t="s">
        <v>758</v>
      </c>
      <c r="C173" s="358"/>
      <c r="D173" s="359" t="s">
        <v>531</v>
      </c>
      <c r="E173" s="360"/>
      <c r="F173" s="361"/>
      <c r="G173" s="362"/>
      <c r="H173" s="362"/>
      <c r="I173" s="362"/>
      <c r="J173" s="362"/>
      <c r="K173" s="362" t="s">
        <v>363</v>
      </c>
      <c r="L173" s="362" t="s">
        <v>363</v>
      </c>
      <c r="M173" s="608">
        <v>100</v>
      </c>
      <c r="N173" s="609" t="s">
        <v>363</v>
      </c>
    </row>
    <row r="174" spans="1:14" s="365" customFormat="1" ht="21" customHeight="1" hidden="1">
      <c r="A174" s="356"/>
      <c r="B174" s="330" t="s">
        <v>759</v>
      </c>
      <c r="C174" s="358"/>
      <c r="D174" s="359"/>
      <c r="E174" s="360"/>
      <c r="F174" s="361"/>
      <c r="G174" s="362"/>
      <c r="H174" s="362"/>
      <c r="I174" s="362"/>
      <c r="J174" s="362"/>
      <c r="K174" s="362"/>
      <c r="L174" s="362"/>
      <c r="M174" s="608"/>
      <c r="N174" s="608"/>
    </row>
    <row r="175" spans="1:14" s="258" customFormat="1" ht="18.75" hidden="1">
      <c r="A175" s="317"/>
      <c r="B175" s="318" t="s">
        <v>760</v>
      </c>
      <c r="C175" s="318"/>
      <c r="D175" s="321" t="s">
        <v>761</v>
      </c>
      <c r="E175" s="327"/>
      <c r="F175" s="322"/>
      <c r="G175" s="322"/>
      <c r="H175" s="322"/>
      <c r="I175" s="322"/>
      <c r="J175" s="322"/>
      <c r="K175" s="322"/>
      <c r="L175" s="328" t="s">
        <v>363</v>
      </c>
      <c r="M175" s="74">
        <v>1</v>
      </c>
      <c r="N175" s="74">
        <v>1</v>
      </c>
    </row>
    <row r="176" spans="1:14" s="8" customFormat="1" ht="18.75">
      <c r="A176" s="176" t="s">
        <v>849</v>
      </c>
      <c r="B176" s="71"/>
      <c r="C176" s="71"/>
      <c r="D176" s="73"/>
      <c r="E176" s="404"/>
      <c r="F176" s="74"/>
      <c r="G176" s="74"/>
      <c r="H176" s="74"/>
      <c r="I176" s="74"/>
      <c r="J176" s="74"/>
      <c r="K176" s="74"/>
      <c r="L176" s="405"/>
      <c r="M176" s="74"/>
      <c r="N176" s="74"/>
    </row>
    <row r="177" spans="1:14" s="8" customFormat="1" ht="18.75">
      <c r="A177" s="176"/>
      <c r="B177" s="71" t="s">
        <v>857</v>
      </c>
      <c r="C177" s="71"/>
      <c r="D177" s="73" t="s">
        <v>219</v>
      </c>
      <c r="E177" s="404"/>
      <c r="F177" s="74"/>
      <c r="G177" s="74"/>
      <c r="H177" s="74"/>
      <c r="I177" s="74"/>
      <c r="J177" s="74"/>
      <c r="K177" s="74"/>
      <c r="L177" s="405"/>
      <c r="M177" s="74" t="s">
        <v>1115</v>
      </c>
      <c r="N177" s="74"/>
    </row>
    <row r="178" spans="1:14" s="8" customFormat="1" ht="18.75">
      <c r="A178" s="176"/>
      <c r="B178" s="71" t="s">
        <v>859</v>
      </c>
      <c r="C178" s="71"/>
      <c r="D178" s="73" t="s">
        <v>858</v>
      </c>
      <c r="E178" s="404"/>
      <c r="F178" s="74"/>
      <c r="G178" s="74"/>
      <c r="H178" s="74"/>
      <c r="I178" s="74"/>
      <c r="J178" s="74"/>
      <c r="K178" s="74"/>
      <c r="L178" s="405"/>
      <c r="M178" s="74" t="s">
        <v>1117</v>
      </c>
      <c r="N178" s="74"/>
    </row>
    <row r="179" spans="1:14" s="8" customFormat="1" ht="18.75">
      <c r="A179" s="176"/>
      <c r="B179" s="71" t="s">
        <v>860</v>
      </c>
      <c r="C179" s="71"/>
      <c r="D179" s="73"/>
      <c r="E179" s="404"/>
      <c r="F179" s="74"/>
      <c r="G179" s="74"/>
      <c r="H179" s="74"/>
      <c r="I179" s="74"/>
      <c r="J179" s="74"/>
      <c r="K179" s="74"/>
      <c r="L179" s="405"/>
      <c r="M179" s="74"/>
      <c r="N179" s="74"/>
    </row>
    <row r="180" spans="1:14" s="8" customFormat="1" ht="18.75">
      <c r="A180" s="176" t="s">
        <v>863</v>
      </c>
      <c r="B180" s="71"/>
      <c r="C180" s="71"/>
      <c r="D180" s="73"/>
      <c r="E180" s="404"/>
      <c r="F180" s="74"/>
      <c r="G180" s="74"/>
      <c r="H180" s="74"/>
      <c r="I180" s="74"/>
      <c r="J180" s="74"/>
      <c r="K180" s="74"/>
      <c r="L180" s="405"/>
      <c r="M180" s="74"/>
      <c r="N180" s="74"/>
    </row>
    <row r="181" spans="1:14" s="8" customFormat="1" ht="18.75">
      <c r="A181" s="176"/>
      <c r="B181" s="71" t="s">
        <v>861</v>
      </c>
      <c r="C181" s="71"/>
      <c r="D181" s="73" t="s">
        <v>514</v>
      </c>
      <c r="E181" s="404"/>
      <c r="F181" s="74"/>
      <c r="G181" s="74"/>
      <c r="H181" s="74"/>
      <c r="I181" s="74"/>
      <c r="J181" s="74"/>
      <c r="K181" s="74"/>
      <c r="L181" s="405"/>
      <c r="M181" s="74">
        <v>50</v>
      </c>
      <c r="N181" s="74"/>
    </row>
    <row r="182" spans="1:14" s="8" customFormat="1" ht="18.75">
      <c r="A182" s="176"/>
      <c r="B182" s="71" t="s">
        <v>862</v>
      </c>
      <c r="C182" s="71"/>
      <c r="D182" s="73"/>
      <c r="E182" s="404"/>
      <c r="F182" s="74"/>
      <c r="G182" s="74"/>
      <c r="H182" s="74"/>
      <c r="I182" s="74"/>
      <c r="J182" s="74"/>
      <c r="K182" s="74"/>
      <c r="L182" s="405"/>
      <c r="M182" s="74"/>
      <c r="N182" s="74"/>
    </row>
    <row r="183" spans="1:14" s="8" customFormat="1" ht="18.75">
      <c r="A183" s="176"/>
      <c r="B183" s="71" t="s">
        <v>682</v>
      </c>
      <c r="C183" s="71"/>
      <c r="D183" s="73" t="s">
        <v>514</v>
      </c>
      <c r="E183" s="404"/>
      <c r="F183" s="74"/>
      <c r="G183" s="74"/>
      <c r="H183" s="74"/>
      <c r="I183" s="74"/>
      <c r="J183" s="74"/>
      <c r="K183" s="74"/>
      <c r="L183" s="405"/>
      <c r="M183" s="74">
        <v>8</v>
      </c>
      <c r="N183" s="74"/>
    </row>
    <row r="184" spans="1:14" s="8" customFormat="1" ht="18.75">
      <c r="A184" s="176" t="s">
        <v>864</v>
      </c>
      <c r="B184" s="71"/>
      <c r="C184" s="71"/>
      <c r="D184" s="73"/>
      <c r="E184" s="404"/>
      <c r="F184" s="74"/>
      <c r="G184" s="74"/>
      <c r="H184" s="74"/>
      <c r="I184" s="74"/>
      <c r="J184" s="74"/>
      <c r="K184" s="74"/>
      <c r="L184" s="405"/>
      <c r="M184" s="74"/>
      <c r="N184" s="74"/>
    </row>
    <row r="185" spans="1:14" s="8" customFormat="1" ht="18.75">
      <c r="A185" s="176"/>
      <c r="B185" s="71" t="s">
        <v>865</v>
      </c>
      <c r="C185" s="71"/>
      <c r="D185" s="73" t="s">
        <v>867</v>
      </c>
      <c r="E185" s="404"/>
      <c r="F185" s="74"/>
      <c r="G185" s="74"/>
      <c r="H185" s="74"/>
      <c r="I185" s="74"/>
      <c r="J185" s="74"/>
      <c r="K185" s="74"/>
      <c r="L185" s="405"/>
      <c r="M185" s="74" t="s">
        <v>1115</v>
      </c>
      <c r="N185" s="74"/>
    </row>
    <row r="186" spans="1:14" s="8" customFormat="1" ht="18.75">
      <c r="A186" s="176"/>
      <c r="B186" s="71" t="s">
        <v>866</v>
      </c>
      <c r="C186" s="71"/>
      <c r="D186" s="73" t="s">
        <v>365</v>
      </c>
      <c r="E186" s="404"/>
      <c r="F186" s="74"/>
      <c r="G186" s="74"/>
      <c r="H186" s="74"/>
      <c r="I186" s="74"/>
      <c r="J186" s="74"/>
      <c r="K186" s="74"/>
      <c r="L186" s="405"/>
      <c r="M186" s="74"/>
      <c r="N186" s="74"/>
    </row>
    <row r="187" spans="1:14" s="8" customFormat="1" ht="18.75">
      <c r="A187" s="176" t="s">
        <v>869</v>
      </c>
      <c r="B187" s="71"/>
      <c r="C187" s="71"/>
      <c r="D187" s="73"/>
      <c r="E187" s="404"/>
      <c r="F187" s="74"/>
      <c r="G187" s="74"/>
      <c r="H187" s="74"/>
      <c r="I187" s="74"/>
      <c r="J187" s="74"/>
      <c r="K187" s="74"/>
      <c r="L187" s="405"/>
      <c r="M187" s="74"/>
      <c r="N187" s="74"/>
    </row>
    <row r="188" spans="1:14" s="8" customFormat="1" ht="18.75">
      <c r="A188" s="176"/>
      <c r="B188" s="71" t="s">
        <v>870</v>
      </c>
      <c r="C188" s="71"/>
      <c r="D188" s="73" t="s">
        <v>514</v>
      </c>
      <c r="E188" s="404"/>
      <c r="F188" s="74"/>
      <c r="G188" s="74"/>
      <c r="H188" s="74"/>
      <c r="I188" s="74"/>
      <c r="J188" s="74"/>
      <c r="K188" s="74"/>
      <c r="L188" s="405"/>
      <c r="M188" s="74">
        <v>85</v>
      </c>
      <c r="N188" s="74"/>
    </row>
    <row r="189" spans="1:14" s="8" customFormat="1" ht="18.75">
      <c r="A189" s="176"/>
      <c r="B189" s="71" t="s">
        <v>871</v>
      </c>
      <c r="C189" s="71"/>
      <c r="D189" s="73"/>
      <c r="E189" s="404"/>
      <c r="F189" s="74"/>
      <c r="G189" s="74"/>
      <c r="H189" s="74"/>
      <c r="I189" s="74"/>
      <c r="J189" s="74"/>
      <c r="K189" s="74"/>
      <c r="L189" s="405"/>
      <c r="M189" s="74"/>
      <c r="N189" s="74"/>
    </row>
    <row r="190" spans="1:14" s="8" customFormat="1" ht="18.75">
      <c r="A190" s="176"/>
      <c r="B190" s="71" t="s">
        <v>870</v>
      </c>
      <c r="C190" s="71"/>
      <c r="D190" s="73" t="s">
        <v>514</v>
      </c>
      <c r="E190" s="404"/>
      <c r="F190" s="74"/>
      <c r="G190" s="74"/>
      <c r="H190" s="74"/>
      <c r="I190" s="74"/>
      <c r="J190" s="74"/>
      <c r="K190" s="74"/>
      <c r="L190" s="405"/>
      <c r="M190" s="74">
        <v>80</v>
      </c>
      <c r="N190" s="74"/>
    </row>
    <row r="191" spans="1:14" s="8" customFormat="1" ht="18.75">
      <c r="A191" s="176"/>
      <c r="B191" s="71" t="s">
        <v>872</v>
      </c>
      <c r="C191" s="71"/>
      <c r="D191" s="73"/>
      <c r="E191" s="404"/>
      <c r="F191" s="74"/>
      <c r="G191" s="74"/>
      <c r="H191" s="74"/>
      <c r="I191" s="74"/>
      <c r="J191" s="74"/>
      <c r="K191" s="74"/>
      <c r="L191" s="405"/>
      <c r="M191" s="74"/>
      <c r="N191" s="74"/>
    </row>
    <row r="192" spans="1:14" s="8" customFormat="1" ht="18.75">
      <c r="A192" s="176" t="s">
        <v>873</v>
      </c>
      <c r="B192" s="71"/>
      <c r="C192" s="71"/>
      <c r="D192" s="73"/>
      <c r="E192" s="404"/>
      <c r="F192" s="74"/>
      <c r="G192" s="74"/>
      <c r="H192" s="74"/>
      <c r="I192" s="74"/>
      <c r="J192" s="74"/>
      <c r="K192" s="74"/>
      <c r="L192" s="405"/>
      <c r="M192" s="74"/>
      <c r="N192" s="74"/>
    </row>
    <row r="193" spans="1:14" s="8" customFormat="1" ht="18.75">
      <c r="A193" s="176"/>
      <c r="B193" s="71" t="s">
        <v>682</v>
      </c>
      <c r="C193" s="71"/>
      <c r="D193" s="73" t="s">
        <v>514</v>
      </c>
      <c r="E193" s="404"/>
      <c r="F193" s="74"/>
      <c r="G193" s="74"/>
      <c r="H193" s="74"/>
      <c r="I193" s="74"/>
      <c r="J193" s="74"/>
      <c r="K193" s="74"/>
      <c r="L193" s="405"/>
      <c r="M193" s="74">
        <v>8</v>
      </c>
      <c r="N193" s="74"/>
    </row>
    <row r="194" spans="1:14" s="8" customFormat="1" ht="18.75">
      <c r="A194" s="176"/>
      <c r="B194" s="71" t="s">
        <v>874</v>
      </c>
      <c r="C194" s="71"/>
      <c r="D194" s="73" t="s">
        <v>514</v>
      </c>
      <c r="E194" s="404"/>
      <c r="F194" s="74"/>
      <c r="G194" s="74"/>
      <c r="H194" s="74"/>
      <c r="I194" s="74"/>
      <c r="J194" s="74"/>
      <c r="K194" s="74"/>
      <c r="L194" s="405"/>
      <c r="M194" s="74">
        <v>75</v>
      </c>
      <c r="N194" s="74"/>
    </row>
    <row r="195" spans="1:14" s="8" customFormat="1" ht="18.75">
      <c r="A195" s="176"/>
      <c r="B195" s="71" t="s">
        <v>875</v>
      </c>
      <c r="C195" s="71"/>
      <c r="D195" s="73"/>
      <c r="E195" s="404"/>
      <c r="F195" s="74"/>
      <c r="G195" s="74"/>
      <c r="H195" s="74"/>
      <c r="I195" s="74"/>
      <c r="J195" s="74"/>
      <c r="K195" s="74"/>
      <c r="L195" s="405"/>
      <c r="M195" s="74"/>
      <c r="N195" s="74"/>
    </row>
    <row r="196" spans="1:14" s="8" customFormat="1" ht="18.75">
      <c r="A196" s="176" t="s">
        <v>876</v>
      </c>
      <c r="B196" s="71"/>
      <c r="C196" s="71"/>
      <c r="D196" s="73"/>
      <c r="E196" s="404"/>
      <c r="F196" s="74"/>
      <c r="G196" s="74"/>
      <c r="H196" s="74"/>
      <c r="I196" s="74"/>
      <c r="J196" s="74"/>
      <c r="K196" s="74"/>
      <c r="L196" s="405"/>
      <c r="M196" s="74"/>
      <c r="N196" s="74"/>
    </row>
    <row r="197" spans="1:14" s="8" customFormat="1" ht="24">
      <c r="A197" s="176"/>
      <c r="B197" s="71" t="s">
        <v>1105</v>
      </c>
      <c r="C197" s="71"/>
      <c r="D197" s="73" t="s">
        <v>514</v>
      </c>
      <c r="E197" s="404"/>
      <c r="F197" s="74"/>
      <c r="G197" s="74"/>
      <c r="H197" s="74"/>
      <c r="I197" s="74"/>
      <c r="J197" s="74"/>
      <c r="K197" s="74"/>
      <c r="L197" s="405"/>
      <c r="M197" s="74" t="s">
        <v>1106</v>
      </c>
      <c r="N197" s="74"/>
    </row>
    <row r="198" spans="1:14" s="8" customFormat="1" ht="20.25" customHeight="1">
      <c r="A198" s="176"/>
      <c r="B198" s="512" t="s">
        <v>1107</v>
      </c>
      <c r="C198" s="71"/>
      <c r="D198" s="73" t="s">
        <v>1120</v>
      </c>
      <c r="E198" s="404"/>
      <c r="F198" s="74"/>
      <c r="G198" s="74"/>
      <c r="H198" s="74"/>
      <c r="I198" s="74"/>
      <c r="J198" s="74"/>
      <c r="K198" s="74"/>
      <c r="L198" s="405"/>
      <c r="M198" s="74" t="s">
        <v>1108</v>
      </c>
      <c r="N198" s="74"/>
    </row>
    <row r="199" spans="1:14" s="8" customFormat="1" ht="20.25" customHeight="1">
      <c r="A199" s="176"/>
      <c r="B199" s="512" t="s">
        <v>1109</v>
      </c>
      <c r="C199" s="71"/>
      <c r="D199" s="73"/>
      <c r="E199" s="404"/>
      <c r="F199" s="74"/>
      <c r="G199" s="74"/>
      <c r="H199" s="74"/>
      <c r="I199" s="74"/>
      <c r="J199" s="74"/>
      <c r="K199" s="74"/>
      <c r="L199" s="405"/>
      <c r="M199" s="74"/>
      <c r="N199" s="74"/>
    </row>
    <row r="200" spans="1:14" s="8" customFormat="1" ht="20.25" customHeight="1">
      <c r="A200" s="176"/>
      <c r="B200" s="512" t="s">
        <v>1110</v>
      </c>
      <c r="C200" s="71"/>
      <c r="D200" s="73"/>
      <c r="E200" s="404"/>
      <c r="F200" s="74"/>
      <c r="G200" s="74"/>
      <c r="H200" s="74"/>
      <c r="I200" s="74"/>
      <c r="J200" s="74"/>
      <c r="K200" s="74"/>
      <c r="L200" s="405"/>
      <c r="M200" s="74" t="s">
        <v>1111</v>
      </c>
      <c r="N200" s="74"/>
    </row>
    <row r="201" spans="1:14" s="8" customFormat="1" ht="20.25" customHeight="1">
      <c r="A201" s="176"/>
      <c r="B201" s="512" t="s">
        <v>1112</v>
      </c>
      <c r="C201" s="71"/>
      <c r="D201" s="73"/>
      <c r="E201" s="404"/>
      <c r="F201" s="74"/>
      <c r="G201" s="74"/>
      <c r="H201" s="74"/>
      <c r="I201" s="74"/>
      <c r="J201" s="74"/>
      <c r="K201" s="74"/>
      <c r="L201" s="405"/>
      <c r="M201" s="74"/>
      <c r="N201" s="74"/>
    </row>
    <row r="202" spans="1:14" s="8" customFormat="1" ht="20.25" customHeight="1">
      <c r="A202" s="176" t="s">
        <v>877</v>
      </c>
      <c r="B202" s="71"/>
      <c r="C202" s="71"/>
      <c r="D202" s="73"/>
      <c r="E202" s="404"/>
      <c r="F202" s="74"/>
      <c r="G202" s="74"/>
      <c r="H202" s="74"/>
      <c r="I202" s="74"/>
      <c r="J202" s="74"/>
      <c r="K202" s="74"/>
      <c r="L202" s="405"/>
      <c r="M202" s="74"/>
      <c r="N202" s="74"/>
    </row>
    <row r="203" spans="1:14" s="8" customFormat="1" ht="18.75">
      <c r="A203" s="176"/>
      <c r="B203" s="71" t="s">
        <v>682</v>
      </c>
      <c r="C203" s="71"/>
      <c r="D203" s="73" t="s">
        <v>514</v>
      </c>
      <c r="E203" s="404"/>
      <c r="F203" s="74"/>
      <c r="G203" s="74"/>
      <c r="H203" s="74"/>
      <c r="I203" s="74"/>
      <c r="J203" s="74"/>
      <c r="K203" s="74"/>
      <c r="L203" s="405"/>
      <c r="M203" s="74">
        <v>8</v>
      </c>
      <c r="N203" s="74"/>
    </row>
    <row r="204" spans="1:14" s="8" customFormat="1" ht="20.25" customHeight="1">
      <c r="A204" s="176"/>
      <c r="B204" s="71" t="s">
        <v>591</v>
      </c>
      <c r="C204" s="71"/>
      <c r="D204" s="73" t="s">
        <v>1121</v>
      </c>
      <c r="E204" s="404"/>
      <c r="F204" s="74"/>
      <c r="G204" s="74"/>
      <c r="H204" s="74"/>
      <c r="I204" s="74"/>
      <c r="J204" s="74"/>
      <c r="K204" s="74"/>
      <c r="L204" s="405"/>
      <c r="M204" s="74" t="s">
        <v>1115</v>
      </c>
      <c r="N204" s="74"/>
    </row>
    <row r="205" spans="1:14" s="8" customFormat="1" ht="20.25" customHeight="1">
      <c r="A205" s="176" t="s">
        <v>882</v>
      </c>
      <c r="B205" s="71"/>
      <c r="C205" s="71"/>
      <c r="D205" s="73"/>
      <c r="E205" s="404"/>
      <c r="F205" s="74"/>
      <c r="G205" s="74"/>
      <c r="H205" s="74"/>
      <c r="I205" s="74"/>
      <c r="J205" s="74"/>
      <c r="K205" s="74"/>
      <c r="L205" s="405"/>
      <c r="M205" s="74"/>
      <c r="N205" s="74"/>
    </row>
    <row r="206" spans="1:14" s="8" customFormat="1" ht="20.25" customHeight="1">
      <c r="A206" s="176"/>
      <c r="B206" s="71" t="s">
        <v>878</v>
      </c>
      <c r="C206" s="71"/>
      <c r="D206" s="73" t="s">
        <v>689</v>
      </c>
      <c r="E206" s="404"/>
      <c r="F206" s="74"/>
      <c r="G206" s="74"/>
      <c r="H206" s="74"/>
      <c r="I206" s="74"/>
      <c r="J206" s="74"/>
      <c r="K206" s="74"/>
      <c r="L206" s="405"/>
      <c r="M206" s="74">
        <v>0.25</v>
      </c>
      <c r="N206" s="74"/>
    </row>
    <row r="207" spans="1:14" s="8" customFormat="1" ht="20.25" customHeight="1">
      <c r="A207" s="176"/>
      <c r="B207" s="71" t="s">
        <v>879</v>
      </c>
      <c r="C207" s="71"/>
      <c r="D207" s="73"/>
      <c r="E207" s="404"/>
      <c r="F207" s="74"/>
      <c r="G207" s="74"/>
      <c r="H207" s="74"/>
      <c r="I207" s="74"/>
      <c r="J207" s="74"/>
      <c r="K207" s="74"/>
      <c r="L207" s="405"/>
      <c r="M207" s="74"/>
      <c r="N207" s="74"/>
    </row>
    <row r="208" spans="1:14" s="8" customFormat="1" ht="20.25" customHeight="1">
      <c r="A208" s="176"/>
      <c r="B208" s="71" t="s">
        <v>880</v>
      </c>
      <c r="C208" s="71"/>
      <c r="D208" s="73" t="s">
        <v>689</v>
      </c>
      <c r="E208" s="404"/>
      <c r="F208" s="74"/>
      <c r="G208" s="74"/>
      <c r="H208" s="74"/>
      <c r="I208" s="74"/>
      <c r="J208" s="74"/>
      <c r="K208" s="74"/>
      <c r="L208" s="405"/>
      <c r="M208" s="74" t="s">
        <v>868</v>
      </c>
      <c r="N208" s="74"/>
    </row>
    <row r="209" spans="1:14" s="8" customFormat="1" ht="18.75">
      <c r="A209" s="70"/>
      <c r="B209" s="71" t="s">
        <v>881</v>
      </c>
      <c r="C209" s="71"/>
      <c r="D209" s="73"/>
      <c r="E209" s="404"/>
      <c r="F209" s="74"/>
      <c r="G209" s="74"/>
      <c r="H209" s="74"/>
      <c r="I209" s="74"/>
      <c r="J209" s="74"/>
      <c r="K209" s="74"/>
      <c r="L209" s="405"/>
      <c r="M209" s="74"/>
      <c r="N209" s="74"/>
    </row>
    <row r="210" spans="1:14" s="8" customFormat="1" ht="21.75" customHeight="1">
      <c r="A210" s="86"/>
      <c r="B210" s="87" t="s">
        <v>1072</v>
      </c>
      <c r="C210" s="87"/>
      <c r="D210" s="89" t="s">
        <v>1122</v>
      </c>
      <c r="E210" s="498"/>
      <c r="F210" s="90"/>
      <c r="G210" s="90"/>
      <c r="H210" s="90"/>
      <c r="I210" s="90"/>
      <c r="J210" s="90"/>
      <c r="K210" s="90"/>
      <c r="L210" s="499"/>
      <c r="M210" s="613" t="s">
        <v>1113</v>
      </c>
      <c r="N210" s="90"/>
    </row>
    <row r="211" spans="1:14" s="8" customFormat="1" ht="20.25" customHeight="1">
      <c r="A211" s="176" t="s">
        <v>883</v>
      </c>
      <c r="B211" s="71"/>
      <c r="C211" s="71"/>
      <c r="D211" s="73"/>
      <c r="E211" s="404"/>
      <c r="F211" s="74"/>
      <c r="G211" s="74"/>
      <c r="H211" s="74"/>
      <c r="I211" s="74"/>
      <c r="J211" s="74"/>
      <c r="K211" s="74"/>
      <c r="L211" s="405"/>
      <c r="M211" s="74"/>
      <c r="N211" s="74"/>
    </row>
    <row r="212" spans="1:14" s="8" customFormat="1" ht="20.25" customHeight="1">
      <c r="A212" s="176"/>
      <c r="B212" s="71" t="s">
        <v>884</v>
      </c>
      <c r="C212" s="71"/>
      <c r="D212" s="73" t="s">
        <v>1114</v>
      </c>
      <c r="E212" s="404"/>
      <c r="F212" s="74"/>
      <c r="G212" s="74"/>
      <c r="H212" s="74"/>
      <c r="I212" s="74"/>
      <c r="J212" s="74"/>
      <c r="K212" s="74"/>
      <c r="L212" s="405"/>
      <c r="M212" s="74">
        <v>2</v>
      </c>
      <c r="N212" s="74"/>
    </row>
    <row r="213" spans="1:14" s="8" customFormat="1" ht="20.25" customHeight="1">
      <c r="A213" s="63"/>
      <c r="B213" s="23" t="s">
        <v>885</v>
      </c>
      <c r="C213" s="23"/>
      <c r="D213" s="44" t="s">
        <v>278</v>
      </c>
      <c r="E213" s="491"/>
      <c r="F213" s="46"/>
      <c r="G213" s="46"/>
      <c r="H213" s="46"/>
      <c r="I213" s="46"/>
      <c r="J213" s="46"/>
      <c r="K213" s="46"/>
      <c r="L213" s="426"/>
      <c r="M213" s="46"/>
      <c r="N213" s="46"/>
    </row>
    <row r="214" spans="1:14" s="8" customFormat="1" ht="20.25" customHeight="1">
      <c r="A214" s="63"/>
      <c r="B214" s="23" t="s">
        <v>886</v>
      </c>
      <c r="C214" s="23"/>
      <c r="D214" s="44"/>
      <c r="E214" s="491"/>
      <c r="F214" s="46"/>
      <c r="G214" s="46"/>
      <c r="H214" s="46"/>
      <c r="I214" s="46"/>
      <c r="J214" s="46"/>
      <c r="K214" s="46"/>
      <c r="L214" s="426"/>
      <c r="M214" s="46"/>
      <c r="N214" s="46"/>
    </row>
    <row r="215" spans="1:14" s="8" customFormat="1" ht="20.25" customHeight="1">
      <c r="A215" s="63" t="s">
        <v>887</v>
      </c>
      <c r="B215" s="23"/>
      <c r="C215" s="23"/>
      <c r="D215" s="44"/>
      <c r="E215" s="491"/>
      <c r="F215" s="46"/>
      <c r="G215" s="46"/>
      <c r="H215" s="46"/>
      <c r="I215" s="46"/>
      <c r="J215" s="46"/>
      <c r="K215" s="46"/>
      <c r="L215" s="426"/>
      <c r="M215" s="46"/>
      <c r="N215" s="46"/>
    </row>
    <row r="216" spans="1:14" s="8" customFormat="1" ht="20.25" customHeight="1">
      <c r="A216" s="63"/>
      <c r="B216" s="23" t="s">
        <v>888</v>
      </c>
      <c r="C216" s="23"/>
      <c r="D216" s="44" t="s">
        <v>727</v>
      </c>
      <c r="E216" s="491"/>
      <c r="F216" s="46"/>
      <c r="G216" s="46"/>
      <c r="H216" s="46"/>
      <c r="I216" s="46"/>
      <c r="J216" s="46"/>
      <c r="K216" s="46"/>
      <c r="L216" s="426"/>
      <c r="M216" s="46">
        <v>2</v>
      </c>
      <c r="N216" s="46"/>
    </row>
    <row r="217" spans="1:14" s="8" customFormat="1" ht="20.25" customHeight="1">
      <c r="A217" s="63" t="s">
        <v>889</v>
      </c>
      <c r="B217" s="23"/>
      <c r="C217" s="23"/>
      <c r="D217" s="44"/>
      <c r="E217" s="491"/>
      <c r="F217" s="46"/>
      <c r="G217" s="46"/>
      <c r="H217" s="46"/>
      <c r="I217" s="46"/>
      <c r="J217" s="46"/>
      <c r="K217" s="46"/>
      <c r="L217" s="426"/>
      <c r="M217" s="46"/>
      <c r="N217" s="46"/>
    </row>
    <row r="218" spans="1:14" s="8" customFormat="1" ht="20.25" customHeight="1">
      <c r="A218" s="63"/>
      <c r="B218" s="23" t="s">
        <v>687</v>
      </c>
      <c r="C218" s="23"/>
      <c r="D218" s="44" t="s">
        <v>689</v>
      </c>
      <c r="E218" s="491"/>
      <c r="F218" s="46"/>
      <c r="G218" s="46"/>
      <c r="H218" s="46"/>
      <c r="I218" s="46"/>
      <c r="J218" s="46"/>
      <c r="K218" s="46"/>
      <c r="L218" s="426"/>
      <c r="M218" s="46" t="s">
        <v>891</v>
      </c>
      <c r="N218" s="46"/>
    </row>
    <row r="219" spans="1:14" s="8" customFormat="1" ht="20.25" customHeight="1">
      <c r="A219" s="63"/>
      <c r="B219" s="23" t="s">
        <v>892</v>
      </c>
      <c r="C219" s="23"/>
      <c r="D219" s="44"/>
      <c r="E219" s="491"/>
      <c r="F219" s="46"/>
      <c r="G219" s="46"/>
      <c r="H219" s="46"/>
      <c r="I219" s="46"/>
      <c r="J219" s="46"/>
      <c r="K219" s="46"/>
      <c r="L219" s="426"/>
      <c r="M219" s="46"/>
      <c r="N219" s="46"/>
    </row>
    <row r="220" spans="1:14" s="8" customFormat="1" ht="20.25" customHeight="1">
      <c r="A220" s="176" t="s">
        <v>893</v>
      </c>
      <c r="B220" s="71"/>
      <c r="C220" s="71"/>
      <c r="D220" s="73"/>
      <c r="E220" s="404"/>
      <c r="F220" s="74"/>
      <c r="G220" s="74"/>
      <c r="H220" s="74"/>
      <c r="I220" s="74"/>
      <c r="J220" s="74"/>
      <c r="K220" s="74"/>
      <c r="L220" s="405"/>
      <c r="M220" s="74"/>
      <c r="N220" s="74"/>
    </row>
    <row r="221" spans="1:14" s="8" customFormat="1" ht="20.25" customHeight="1">
      <c r="A221" s="176"/>
      <c r="B221" s="71" t="s">
        <v>894</v>
      </c>
      <c r="C221" s="71"/>
      <c r="D221" s="73" t="s">
        <v>895</v>
      </c>
      <c r="E221" s="404"/>
      <c r="F221" s="74"/>
      <c r="G221" s="74"/>
      <c r="H221" s="74"/>
      <c r="I221" s="74"/>
      <c r="J221" s="74"/>
      <c r="K221" s="74"/>
      <c r="L221" s="405"/>
      <c r="M221" s="74" t="s">
        <v>1115</v>
      </c>
      <c r="N221" s="74"/>
    </row>
    <row r="222" spans="1:14" s="8" customFormat="1" ht="20.25" customHeight="1">
      <c r="A222" s="176" t="s">
        <v>943</v>
      </c>
      <c r="B222" s="71"/>
      <c r="C222" s="71"/>
      <c r="D222" s="73"/>
      <c r="E222" s="404"/>
      <c r="F222" s="74"/>
      <c r="G222" s="74"/>
      <c r="H222" s="74"/>
      <c r="I222" s="74"/>
      <c r="J222" s="74"/>
      <c r="K222" s="74"/>
      <c r="L222" s="405"/>
      <c r="M222" s="74"/>
      <c r="N222" s="74"/>
    </row>
    <row r="223" spans="1:15" s="8" customFormat="1" ht="20.25" customHeight="1">
      <c r="A223" s="176"/>
      <c r="B223" s="71" t="s">
        <v>1399</v>
      </c>
      <c r="C223" s="71"/>
      <c r="D223" s="73"/>
      <c r="E223" s="404"/>
      <c r="F223" s="74"/>
      <c r="G223" s="74"/>
      <c r="H223" s="74"/>
      <c r="I223" s="74"/>
      <c r="J223" s="74"/>
      <c r="K223" s="74"/>
      <c r="L223" s="405"/>
      <c r="M223" s="74"/>
      <c r="N223" s="74"/>
      <c r="O223" s="1111" t="s">
        <v>1390</v>
      </c>
    </row>
    <row r="224" spans="1:14" s="8" customFormat="1" ht="20.25" customHeight="1">
      <c r="A224" s="176"/>
      <c r="B224" s="71" t="s">
        <v>1400</v>
      </c>
      <c r="C224" s="71"/>
      <c r="D224" s="73"/>
      <c r="E224" s="404"/>
      <c r="F224" s="74"/>
      <c r="G224" s="74"/>
      <c r="H224" s="74"/>
      <c r="I224" s="74"/>
      <c r="J224" s="74"/>
      <c r="K224" s="74"/>
      <c r="L224" s="405"/>
      <c r="M224" s="74"/>
      <c r="N224" s="74"/>
    </row>
    <row r="225" spans="1:14" s="8" customFormat="1" ht="20.25" customHeight="1">
      <c r="A225" s="86"/>
      <c r="B225" s="87"/>
      <c r="C225" s="88"/>
      <c r="D225" s="89"/>
      <c r="E225" s="90"/>
      <c r="F225" s="90"/>
      <c r="G225" s="90"/>
      <c r="H225" s="90"/>
      <c r="I225" s="90"/>
      <c r="J225" s="90"/>
      <c r="K225" s="90"/>
      <c r="L225" s="90"/>
      <c r="M225" s="90"/>
      <c r="N225" s="90"/>
    </row>
    <row r="226" spans="1:14" s="8" customFormat="1" ht="20.25" customHeight="1">
      <c r="A226" s="52"/>
      <c r="B226" s="52"/>
      <c r="C226" s="52"/>
      <c r="D226" s="178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</row>
    <row r="227" spans="1:14" s="8" customFormat="1" ht="20.25" customHeight="1">
      <c r="A227" s="52"/>
      <c r="B227" s="52"/>
      <c r="C227" s="52"/>
      <c r="D227" s="178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</row>
    <row r="228" spans="1:14" s="8" customFormat="1" ht="20.25" customHeight="1">
      <c r="A228" s="52"/>
      <c r="B228" s="52"/>
      <c r="C228" s="52"/>
      <c r="D228" s="178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</row>
    <row r="229" spans="1:14" s="8" customFormat="1" ht="20.25" customHeight="1">
      <c r="A229" s="52"/>
      <c r="B229" s="52"/>
      <c r="C229" s="52"/>
      <c r="D229" s="178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</row>
    <row r="230" spans="1:14" s="8" customFormat="1" ht="20.25" customHeight="1">
      <c r="A230" s="52"/>
      <c r="B230" s="52"/>
      <c r="C230" s="52"/>
      <c r="D230" s="178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</row>
    <row r="231" spans="1:14" s="8" customFormat="1" ht="20.25" customHeight="1">
      <c r="A231" s="52"/>
      <c r="B231" s="52"/>
      <c r="C231" s="52"/>
      <c r="D231" s="178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</row>
    <row r="232" spans="1:14" s="8" customFormat="1" ht="20.25" customHeight="1">
      <c r="A232" s="52"/>
      <c r="B232" s="52"/>
      <c r="C232" s="52"/>
      <c r="D232" s="178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</row>
    <row r="233" spans="1:14" s="8" customFormat="1" ht="20.25" customHeight="1">
      <c r="A233" s="52"/>
      <c r="B233" s="52"/>
      <c r="C233" s="52"/>
      <c r="D233" s="178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</row>
    <row r="234" spans="1:14" s="8" customFormat="1" ht="20.25" customHeight="1">
      <c r="A234" s="52"/>
      <c r="B234" s="52"/>
      <c r="C234" s="52"/>
      <c r="D234" s="178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</row>
    <row r="235" spans="1:14" s="8" customFormat="1" ht="20.25" customHeight="1">
      <c r="A235" s="52"/>
      <c r="B235" s="52"/>
      <c r="C235" s="52"/>
      <c r="D235" s="178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</row>
    <row r="236" spans="1:14" s="8" customFormat="1" ht="20.25" customHeight="1">
      <c r="A236" s="52"/>
      <c r="B236" s="52"/>
      <c r="C236" s="52"/>
      <c r="D236" s="178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</row>
    <row r="237" spans="1:14" s="8" customFormat="1" ht="20.25" customHeight="1">
      <c r="A237" s="52"/>
      <c r="B237" s="52"/>
      <c r="C237" s="52"/>
      <c r="D237" s="178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</row>
    <row r="238" spans="1:14" s="8" customFormat="1" ht="20.25" customHeight="1">
      <c r="A238" s="52"/>
      <c r="B238" s="52"/>
      <c r="C238" s="52"/>
      <c r="D238" s="178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</row>
    <row r="239" spans="1:14" s="8" customFormat="1" ht="20.25" customHeight="1">
      <c r="A239" s="52"/>
      <c r="B239" s="52"/>
      <c r="C239" s="52"/>
      <c r="D239" s="178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</row>
    <row r="240" spans="1:14" s="8" customFormat="1" ht="20.25" customHeight="1">
      <c r="A240" s="52"/>
      <c r="B240" s="52"/>
      <c r="C240" s="52"/>
      <c r="D240" s="178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</row>
    <row r="241" spans="1:14" s="8" customFormat="1" ht="20.25" customHeight="1">
      <c r="A241" s="52"/>
      <c r="B241" s="52"/>
      <c r="C241" s="52"/>
      <c r="D241" s="178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</row>
    <row r="242" spans="1:14" s="8" customFormat="1" ht="20.25" customHeight="1">
      <c r="A242" s="52"/>
      <c r="B242" s="52"/>
      <c r="C242" s="52"/>
      <c r="D242" s="178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</row>
    <row r="243" spans="1:14" s="8" customFormat="1" ht="20.25" customHeight="1">
      <c r="A243" s="52"/>
      <c r="B243" s="52"/>
      <c r="C243" s="52"/>
      <c r="D243" s="178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</row>
    <row r="244" spans="1:14" s="8" customFormat="1" ht="20.25" customHeight="1">
      <c r="A244" s="52"/>
      <c r="B244" s="52"/>
      <c r="C244" s="52"/>
      <c r="D244" s="178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</row>
    <row r="245" spans="1:14" s="8" customFormat="1" ht="20.25" customHeight="1">
      <c r="A245" s="52"/>
      <c r="B245" s="52"/>
      <c r="C245" s="52"/>
      <c r="D245" s="178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</row>
    <row r="246" spans="1:14" s="8" customFormat="1" ht="20.25" customHeight="1">
      <c r="A246" s="52"/>
      <c r="B246" s="52"/>
      <c r="C246" s="52"/>
      <c r="D246" s="178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</row>
    <row r="247" spans="1:14" s="8" customFormat="1" ht="20.25" customHeight="1">
      <c r="A247" s="52"/>
      <c r="B247" s="52"/>
      <c r="C247" s="52"/>
      <c r="D247" s="178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</row>
    <row r="248" spans="1:14" s="8" customFormat="1" ht="20.25" customHeight="1">
      <c r="A248" s="52"/>
      <c r="B248" s="52"/>
      <c r="C248" s="52"/>
      <c r="D248" s="178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</row>
    <row r="249" s="2" customFormat="1" ht="24.75" customHeight="1">
      <c r="A249" s="1" t="s">
        <v>231</v>
      </c>
    </row>
    <row r="250" s="2" customFormat="1" ht="15" customHeight="1"/>
    <row r="251" s="2" customFormat="1" ht="19.5" customHeight="1">
      <c r="C251" s="501" t="s">
        <v>1125</v>
      </c>
    </row>
    <row r="252" s="2" customFormat="1" ht="15" customHeight="1"/>
    <row r="253" s="2" customFormat="1" ht="19.5" customHeight="1">
      <c r="A253" s="1" t="s">
        <v>232</v>
      </c>
    </row>
    <row r="254" s="2" customFormat="1" ht="14.25" customHeight="1"/>
    <row r="255" s="2" customFormat="1" ht="19.5" customHeight="1">
      <c r="C255" s="2" t="s">
        <v>60</v>
      </c>
    </row>
    <row r="256" s="2" customFormat="1" ht="19.5" customHeight="1">
      <c r="C256" s="2" t="s">
        <v>569</v>
      </c>
    </row>
    <row r="257" s="2" customFormat="1" ht="19.5" customHeight="1">
      <c r="A257" s="2" t="s">
        <v>570</v>
      </c>
    </row>
    <row r="258" s="2" customFormat="1" ht="19.5" customHeight="1">
      <c r="C258" s="2" t="s">
        <v>568</v>
      </c>
    </row>
  </sheetData>
  <sheetProtection/>
  <mergeCells count="10">
    <mergeCell ref="A159:C159"/>
    <mergeCell ref="A70:C70"/>
    <mergeCell ref="M108:N108"/>
    <mergeCell ref="A109:C109"/>
    <mergeCell ref="M6:M8"/>
    <mergeCell ref="N6:N8"/>
    <mergeCell ref="A7:C7"/>
    <mergeCell ref="M158:N158"/>
    <mergeCell ref="M69:M71"/>
    <mergeCell ref="N69:N7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27"/>
  <sheetViews>
    <sheetView zoomScalePageLayoutView="0" workbookViewId="0" topLeftCell="A267">
      <selection activeCell="A72" sqref="A72:IV73"/>
    </sheetView>
  </sheetViews>
  <sheetFormatPr defaultColWidth="9.140625" defaultRowHeight="21.75"/>
  <cols>
    <col min="1" max="3" width="2.421875" style="983" customWidth="1"/>
    <col min="4" max="4" width="2.140625" style="983" customWidth="1"/>
    <col min="5" max="5" width="2.28125" style="983" customWidth="1"/>
    <col min="6" max="6" width="2.28125" style="984" customWidth="1"/>
    <col min="7" max="7" width="63.57421875" style="984" customWidth="1"/>
    <col min="8" max="9" width="10.7109375" style="985" customWidth="1"/>
    <col min="10" max="10" width="45.00390625" style="985" customWidth="1"/>
    <col min="11" max="11" width="28.57421875" style="985" customWidth="1"/>
    <col min="12" max="12" width="10.421875" style="983" hidden="1" customWidth="1"/>
    <col min="13" max="13" width="9.7109375" style="983" hidden="1" customWidth="1"/>
    <col min="14" max="14" width="10.140625" style="983" hidden="1" customWidth="1"/>
    <col min="15" max="15" width="9.8515625" style="983" hidden="1" customWidth="1"/>
    <col min="16" max="16" width="10.57421875" style="983" hidden="1" customWidth="1"/>
    <col min="17" max="17" width="10.57421875" style="986" hidden="1" customWidth="1"/>
    <col min="18" max="18" width="30.421875" style="983" hidden="1" customWidth="1"/>
    <col min="19" max="19" width="10.57421875" style="983" hidden="1" customWidth="1"/>
    <col min="20" max="20" width="0" style="983" hidden="1" customWidth="1"/>
    <col min="21" max="16384" width="9.140625" style="983" customWidth="1"/>
  </cols>
  <sheetData>
    <row r="1" spans="1:19" s="615" customFormat="1" ht="19.5" customHeight="1">
      <c r="A1" s="615" t="s">
        <v>1377</v>
      </c>
      <c r="F1" s="616"/>
      <c r="G1" s="616"/>
      <c r="H1" s="617"/>
      <c r="I1" s="617"/>
      <c r="J1" s="617"/>
      <c r="K1" s="617"/>
      <c r="P1" s="618"/>
      <c r="Q1" s="619"/>
      <c r="S1" s="618"/>
    </row>
    <row r="2" spans="1:19" s="615" customFormat="1" ht="19.5" customHeight="1">
      <c r="A2" s="1257"/>
      <c r="B2" s="1258"/>
      <c r="C2" s="1258"/>
      <c r="D2" s="1258"/>
      <c r="E2" s="1258"/>
      <c r="F2" s="1258"/>
      <c r="G2" s="1259"/>
      <c r="H2" s="1245" t="s">
        <v>220</v>
      </c>
      <c r="I2" s="1246"/>
      <c r="J2" s="1247" t="s">
        <v>1378</v>
      </c>
      <c r="K2" s="1247" t="s">
        <v>1379</v>
      </c>
      <c r="L2" s="1245" t="s">
        <v>169</v>
      </c>
      <c r="M2" s="1260"/>
      <c r="N2" s="1260"/>
      <c r="O2" s="1246"/>
      <c r="P2" s="620"/>
      <c r="Q2" s="621" t="s">
        <v>77</v>
      </c>
      <c r="R2" s="622"/>
      <c r="S2" s="620"/>
    </row>
    <row r="3" spans="1:19" s="615" customFormat="1" ht="19.5" customHeight="1">
      <c r="A3" s="1261" t="s">
        <v>278</v>
      </c>
      <c r="B3" s="1262"/>
      <c r="C3" s="1262"/>
      <c r="D3" s="1262"/>
      <c r="E3" s="1262"/>
      <c r="F3" s="1262"/>
      <c r="G3" s="1263"/>
      <c r="H3" s="1247" t="s">
        <v>530</v>
      </c>
      <c r="I3" s="1247" t="s">
        <v>1137</v>
      </c>
      <c r="J3" s="1248"/>
      <c r="K3" s="1248"/>
      <c r="L3" s="623" t="s">
        <v>536</v>
      </c>
      <c r="M3" s="623" t="s">
        <v>537</v>
      </c>
      <c r="N3" s="623" t="s">
        <v>538</v>
      </c>
      <c r="O3" s="624" t="s">
        <v>539</v>
      </c>
      <c r="P3" s="625" t="s">
        <v>77</v>
      </c>
      <c r="Q3" s="626" t="s">
        <v>1139</v>
      </c>
      <c r="R3" s="627" t="s">
        <v>79</v>
      </c>
      <c r="S3" s="625" t="s">
        <v>77</v>
      </c>
    </row>
    <row r="4" spans="1:19" s="615" customFormat="1" ht="19.5" customHeight="1">
      <c r="A4" s="1264"/>
      <c r="B4" s="1265"/>
      <c r="C4" s="1265"/>
      <c r="D4" s="1265"/>
      <c r="E4" s="1265"/>
      <c r="F4" s="1265"/>
      <c r="G4" s="1266"/>
      <c r="H4" s="1249"/>
      <c r="I4" s="1249"/>
      <c r="J4" s="1249"/>
      <c r="K4" s="1249"/>
      <c r="L4" s="628" t="s">
        <v>771</v>
      </c>
      <c r="M4" s="628" t="s">
        <v>772</v>
      </c>
      <c r="N4" s="628" t="s">
        <v>773</v>
      </c>
      <c r="O4" s="628" t="s">
        <v>774</v>
      </c>
      <c r="P4" s="629"/>
      <c r="Q4" s="630" t="s">
        <v>1140</v>
      </c>
      <c r="R4" s="631"/>
      <c r="S4" s="629"/>
    </row>
    <row r="5" spans="1:19" s="615" customFormat="1" ht="19.5" customHeight="1">
      <c r="A5" s="632" t="s">
        <v>78</v>
      </c>
      <c r="B5" s="633"/>
      <c r="C5" s="633"/>
      <c r="D5" s="633"/>
      <c r="E5" s="633"/>
      <c r="F5" s="633"/>
      <c r="G5" s="634"/>
      <c r="H5" s="1003"/>
      <c r="I5" s="1003"/>
      <c r="J5" s="1003"/>
      <c r="K5" s="1003"/>
      <c r="L5" s="987"/>
      <c r="M5" s="635"/>
      <c r="N5" s="635"/>
      <c r="O5" s="635"/>
      <c r="P5" s="636" t="e">
        <f>SUM(P74+P13+P30)</f>
        <v>#REF!</v>
      </c>
      <c r="Q5" s="637" t="e">
        <f>SUM(#REF!)</f>
        <v>#REF!</v>
      </c>
      <c r="R5" s="638"/>
      <c r="S5" s="636" t="e">
        <f>SUM(S74+S13)</f>
        <v>#REF!</v>
      </c>
    </row>
    <row r="6" spans="1:19" s="1042" customFormat="1" ht="21" customHeight="1">
      <c r="A6" s="1033" t="s">
        <v>1381</v>
      </c>
      <c r="B6" s="1034"/>
      <c r="C6" s="1034"/>
      <c r="D6" s="1034"/>
      <c r="E6" s="1034"/>
      <c r="F6" s="1035"/>
      <c r="G6" s="1036"/>
      <c r="H6" s="1036"/>
      <c r="I6" s="1036"/>
      <c r="J6" s="1036"/>
      <c r="K6" s="1036"/>
      <c r="L6" s="1037"/>
      <c r="M6" s="230"/>
      <c r="N6" s="1038"/>
      <c r="O6" s="1039"/>
      <c r="P6" s="1040"/>
      <c r="Q6" s="1041"/>
      <c r="R6" s="1037"/>
      <c r="S6" s="1040"/>
    </row>
    <row r="7" spans="1:19" s="1042" customFormat="1" ht="21" customHeight="1">
      <c r="A7" s="1043" t="s">
        <v>1136</v>
      </c>
      <c r="B7" s="1044"/>
      <c r="C7" s="1044"/>
      <c r="D7" s="1044"/>
      <c r="E7" s="1044"/>
      <c r="F7" s="1047"/>
      <c r="G7" s="1045"/>
      <c r="H7" s="1046"/>
      <c r="I7" s="1046"/>
      <c r="J7" s="1046"/>
      <c r="K7" s="1046"/>
      <c r="L7" s="1037"/>
      <c r="M7" s="230"/>
      <c r="N7" s="1038"/>
      <c r="O7" s="1039"/>
      <c r="P7" s="1040"/>
      <c r="Q7" s="1041"/>
      <c r="R7" s="1037"/>
      <c r="S7" s="1040"/>
    </row>
    <row r="8" spans="1:19" s="615" customFormat="1" ht="19.5" customHeight="1">
      <c r="A8" s="647" t="s">
        <v>131</v>
      </c>
      <c r="B8" s="648"/>
      <c r="C8" s="648"/>
      <c r="D8" s="648"/>
      <c r="E8" s="648"/>
      <c r="F8" s="648"/>
      <c r="G8" s="649"/>
      <c r="H8" s="802" t="s">
        <v>294</v>
      </c>
      <c r="I8" s="802"/>
      <c r="J8" s="802"/>
      <c r="K8" s="802"/>
      <c r="L8" s="648"/>
      <c r="M8" s="653"/>
      <c r="N8" s="648"/>
      <c r="O8" s="647"/>
      <c r="P8" s="803">
        <f>SUM(P9)</f>
        <v>159900</v>
      </c>
      <c r="Q8" s="804"/>
      <c r="R8" s="653"/>
      <c r="S8" s="654"/>
    </row>
    <row r="9" spans="1:19" s="615" customFormat="1" ht="19.5" customHeight="1">
      <c r="A9" s="647" t="s">
        <v>132</v>
      </c>
      <c r="B9" s="648"/>
      <c r="C9" s="648"/>
      <c r="D9" s="648"/>
      <c r="E9" s="648"/>
      <c r="F9" s="648"/>
      <c r="G9" s="649"/>
      <c r="H9" s="802" t="s">
        <v>294</v>
      </c>
      <c r="I9" s="802"/>
      <c r="J9" s="802"/>
      <c r="K9" s="802"/>
      <c r="L9" s="648"/>
      <c r="M9" s="653"/>
      <c r="N9" s="648"/>
      <c r="O9" s="647"/>
      <c r="P9" s="803">
        <f>SUM(P30)</f>
        <v>159900</v>
      </c>
      <c r="Q9" s="804"/>
      <c r="R9" s="653"/>
      <c r="S9" s="654"/>
    </row>
    <row r="10" spans="1:19" s="615" customFormat="1" ht="19.5" customHeight="1">
      <c r="A10" s="647" t="s">
        <v>133</v>
      </c>
      <c r="B10" s="648"/>
      <c r="C10" s="648"/>
      <c r="D10" s="648"/>
      <c r="E10" s="648"/>
      <c r="F10" s="648"/>
      <c r="G10" s="649"/>
      <c r="H10" s="802" t="s">
        <v>294</v>
      </c>
      <c r="I10" s="802"/>
      <c r="J10" s="802"/>
      <c r="K10" s="802"/>
      <c r="L10" s="648"/>
      <c r="M10" s="653"/>
      <c r="N10" s="648"/>
      <c r="O10" s="647"/>
      <c r="P10" s="803"/>
      <c r="Q10" s="804"/>
      <c r="R10" s="653"/>
      <c r="S10" s="654"/>
    </row>
    <row r="11" spans="1:19" s="615" customFormat="1" ht="19.5" customHeight="1">
      <c r="A11" s="647" t="s">
        <v>295</v>
      </c>
      <c r="B11" s="648"/>
      <c r="C11" s="648"/>
      <c r="D11" s="648"/>
      <c r="E11" s="648"/>
      <c r="F11" s="648"/>
      <c r="G11" s="649"/>
      <c r="H11" s="802" t="s">
        <v>294</v>
      </c>
      <c r="I11" s="802"/>
      <c r="J11" s="802"/>
      <c r="K11" s="802"/>
      <c r="L11" s="692" t="s">
        <v>775</v>
      </c>
      <c r="M11" s="653"/>
      <c r="N11" s="660"/>
      <c r="O11" s="661" t="s">
        <v>776</v>
      </c>
      <c r="P11" s="803"/>
      <c r="Q11" s="803"/>
      <c r="R11" s="653"/>
      <c r="S11" s="654"/>
    </row>
    <row r="12" spans="1:19" s="615" customFormat="1" ht="17.25" customHeight="1">
      <c r="A12" s="647"/>
      <c r="B12" s="662"/>
      <c r="C12" s="648"/>
      <c r="D12" s="648"/>
      <c r="E12" s="648"/>
      <c r="F12" s="648"/>
      <c r="G12" s="649"/>
      <c r="H12" s="665"/>
      <c r="I12" s="665"/>
      <c r="J12" s="665"/>
      <c r="K12" s="665"/>
      <c r="L12" s="659"/>
      <c r="M12" s="653"/>
      <c r="N12" s="660"/>
      <c r="O12" s="935"/>
      <c r="P12" s="936"/>
      <c r="Q12" s="937"/>
      <c r="R12" s="666"/>
      <c r="S12" s="712"/>
    </row>
    <row r="13" spans="1:19" s="615" customFormat="1" ht="19.5" customHeight="1">
      <c r="A13" s="647" t="s">
        <v>1344</v>
      </c>
      <c r="B13" s="648"/>
      <c r="C13" s="648"/>
      <c r="D13" s="648"/>
      <c r="E13" s="648"/>
      <c r="F13" s="648"/>
      <c r="G13" s="649"/>
      <c r="H13" s="685" t="s">
        <v>1401</v>
      </c>
      <c r="I13" s="685"/>
      <c r="J13" s="685"/>
      <c r="K13" s="685"/>
      <c r="L13" s="648"/>
      <c r="M13" s="653"/>
      <c r="N13" s="648"/>
      <c r="O13" s="647"/>
      <c r="P13" s="803">
        <f>SUM(P14,P44,P17,P60)</f>
        <v>3383100</v>
      </c>
      <c r="Q13" s="804"/>
      <c r="R13" s="653"/>
      <c r="S13" s="654">
        <f>SUM(S17)</f>
        <v>0</v>
      </c>
    </row>
    <row r="14" spans="1:19" s="615" customFormat="1" ht="19.5" customHeight="1">
      <c r="A14" s="647" t="s">
        <v>1345</v>
      </c>
      <c r="B14" s="648"/>
      <c r="C14" s="648"/>
      <c r="D14" s="648"/>
      <c r="E14" s="648"/>
      <c r="F14" s="648"/>
      <c r="G14" s="649"/>
      <c r="H14" s="802"/>
      <c r="I14" s="802"/>
      <c r="J14" s="802"/>
      <c r="K14" s="802"/>
      <c r="L14" s="648"/>
      <c r="M14" s="653"/>
      <c r="N14" s="648"/>
      <c r="O14" s="647"/>
      <c r="P14" s="803"/>
      <c r="Q14" s="804"/>
      <c r="R14" s="653"/>
      <c r="S14" s="654"/>
    </row>
    <row r="15" spans="1:19" s="615" customFormat="1" ht="19.5" customHeight="1">
      <c r="A15" s="647" t="s">
        <v>1346</v>
      </c>
      <c r="B15" s="648"/>
      <c r="C15" s="648"/>
      <c r="D15" s="648"/>
      <c r="E15" s="648"/>
      <c r="F15" s="648"/>
      <c r="G15" s="649"/>
      <c r="H15" s="802" t="s">
        <v>1347</v>
      </c>
      <c r="I15" s="802"/>
      <c r="J15" s="802"/>
      <c r="K15" s="802"/>
      <c r="L15" s="648"/>
      <c r="M15" s="653"/>
      <c r="N15" s="648"/>
      <c r="O15" s="647"/>
      <c r="P15" s="803"/>
      <c r="Q15" s="804"/>
      <c r="R15" s="653"/>
      <c r="S15" s="654"/>
    </row>
    <row r="16" spans="1:19" s="615" customFormat="1" ht="19.5" customHeight="1">
      <c r="A16" s="647" t="s">
        <v>1348</v>
      </c>
      <c r="B16" s="648"/>
      <c r="C16" s="648"/>
      <c r="D16" s="648"/>
      <c r="E16" s="648"/>
      <c r="F16" s="648"/>
      <c r="G16" s="649"/>
      <c r="H16" s="802" t="s">
        <v>1347</v>
      </c>
      <c r="I16" s="802"/>
      <c r="J16" s="802"/>
      <c r="K16" s="802"/>
      <c r="L16" s="692" t="s">
        <v>775</v>
      </c>
      <c r="M16" s="653"/>
      <c r="N16" s="660"/>
      <c r="O16" s="661" t="s">
        <v>776</v>
      </c>
      <c r="P16" s="803"/>
      <c r="Q16" s="804"/>
      <c r="R16" s="653"/>
      <c r="S16" s="654"/>
    </row>
    <row r="17" spans="1:19" s="615" customFormat="1" ht="19.5" customHeight="1">
      <c r="A17" s="647" t="s">
        <v>840</v>
      </c>
      <c r="B17" s="648"/>
      <c r="C17" s="648"/>
      <c r="D17" s="648"/>
      <c r="E17" s="648"/>
      <c r="F17" s="648"/>
      <c r="G17" s="649"/>
      <c r="H17" s="802" t="s">
        <v>676</v>
      </c>
      <c r="I17" s="802"/>
      <c r="J17" s="802"/>
      <c r="K17" s="802"/>
      <c r="L17" s="659"/>
      <c r="M17" s="653"/>
      <c r="N17" s="660"/>
      <c r="O17" s="661"/>
      <c r="P17" s="803">
        <f>SUM(P18+P20)</f>
        <v>2500000</v>
      </c>
      <c r="Q17" s="803"/>
      <c r="R17" s="715"/>
      <c r="S17" s="654">
        <f>SUM(S18)</f>
        <v>0</v>
      </c>
    </row>
    <row r="18" spans="1:19" s="615" customFormat="1" ht="19.5" customHeight="1">
      <c r="A18" s="647" t="s">
        <v>1362</v>
      </c>
      <c r="B18" s="662"/>
      <c r="C18" s="662"/>
      <c r="D18" s="662"/>
      <c r="E18" s="662"/>
      <c r="F18" s="662"/>
      <c r="G18" s="664"/>
      <c r="H18" s="802"/>
      <c r="I18" s="802"/>
      <c r="J18" s="802"/>
      <c r="K18" s="802"/>
      <c r="L18" s="692" t="s">
        <v>775</v>
      </c>
      <c r="M18" s="653"/>
      <c r="N18" s="660"/>
      <c r="O18" s="661" t="s">
        <v>776</v>
      </c>
      <c r="P18" s="803">
        <f>SUM(P19)</f>
        <v>1500000</v>
      </c>
      <c r="Q18" s="803"/>
      <c r="R18" s="653"/>
      <c r="S18" s="654">
        <f>SUM(S19)</f>
        <v>0</v>
      </c>
    </row>
    <row r="19" spans="1:19" s="615" customFormat="1" ht="19.5" customHeight="1">
      <c r="A19" s="647" t="s">
        <v>1363</v>
      </c>
      <c r="B19" s="662"/>
      <c r="C19" s="662"/>
      <c r="D19" s="662"/>
      <c r="E19" s="662"/>
      <c r="F19" s="662"/>
      <c r="G19" s="664"/>
      <c r="H19" s="665"/>
      <c r="I19" s="665"/>
      <c r="J19" s="665"/>
      <c r="K19" s="665"/>
      <c r="L19" s="967"/>
      <c r="M19" s="666"/>
      <c r="N19" s="816"/>
      <c r="O19" s="968"/>
      <c r="P19" s="805">
        <v>1500000</v>
      </c>
      <c r="Q19" s="805"/>
      <c r="R19" s="653"/>
      <c r="S19" s="670"/>
    </row>
    <row r="20" spans="1:19" s="615" customFormat="1" ht="19.5" customHeight="1">
      <c r="A20" s="647" t="s">
        <v>1364</v>
      </c>
      <c r="B20" s="662"/>
      <c r="C20" s="662"/>
      <c r="D20" s="662"/>
      <c r="E20" s="662"/>
      <c r="F20" s="662"/>
      <c r="G20" s="664"/>
      <c r="H20" s="802"/>
      <c r="I20" s="665"/>
      <c r="J20" s="665"/>
      <c r="K20" s="665"/>
      <c r="L20" s="692" t="s">
        <v>775</v>
      </c>
      <c r="M20" s="653"/>
      <c r="N20" s="660"/>
      <c r="O20" s="661" t="s">
        <v>776</v>
      </c>
      <c r="P20" s="803">
        <v>1000000</v>
      </c>
      <c r="Q20" s="805"/>
      <c r="R20" s="653"/>
      <c r="S20" s="670"/>
    </row>
    <row r="21" spans="1:19" s="615" customFormat="1" ht="13.5" customHeight="1">
      <c r="A21" s="969"/>
      <c r="B21" s="662"/>
      <c r="C21" s="662"/>
      <c r="D21" s="662"/>
      <c r="E21" s="662"/>
      <c r="F21" s="662"/>
      <c r="G21" s="664"/>
      <c r="H21" s="665"/>
      <c r="I21" s="665"/>
      <c r="J21" s="665"/>
      <c r="K21" s="665"/>
      <c r="L21" s="967"/>
      <c r="M21" s="666"/>
      <c r="N21" s="816"/>
      <c r="O21" s="968"/>
      <c r="P21" s="803"/>
      <c r="Q21" s="805"/>
      <c r="R21" s="653"/>
      <c r="S21" s="670"/>
    </row>
    <row r="22" spans="1:19" s="615" customFormat="1" ht="19.5" customHeight="1">
      <c r="A22" s="647" t="s">
        <v>353</v>
      </c>
      <c r="B22" s="648"/>
      <c r="C22" s="648"/>
      <c r="D22" s="648"/>
      <c r="E22" s="648"/>
      <c r="F22" s="648"/>
      <c r="G22" s="649"/>
      <c r="H22" s="802" t="s">
        <v>294</v>
      </c>
      <c r="I22" s="802"/>
      <c r="J22" s="802"/>
      <c r="K22" s="802"/>
      <c r="L22" s="648"/>
      <c r="M22" s="653"/>
      <c r="N22" s="648"/>
      <c r="O22" s="647"/>
      <c r="P22" s="803"/>
      <c r="Q22" s="804"/>
      <c r="R22" s="653"/>
      <c r="S22" s="654"/>
    </row>
    <row r="23" spans="1:19" s="615" customFormat="1" ht="19.5" customHeight="1">
      <c r="A23" s="647" t="s">
        <v>354</v>
      </c>
      <c r="B23" s="648"/>
      <c r="C23" s="648"/>
      <c r="D23" s="648"/>
      <c r="E23" s="648"/>
      <c r="F23" s="648"/>
      <c r="G23" s="649"/>
      <c r="H23" s="802" t="s">
        <v>294</v>
      </c>
      <c r="I23" s="802"/>
      <c r="J23" s="802"/>
      <c r="K23" s="802"/>
      <c r="L23" s="648"/>
      <c r="M23" s="653"/>
      <c r="N23" s="648"/>
      <c r="O23" s="647"/>
      <c r="P23" s="803"/>
      <c r="Q23" s="804"/>
      <c r="R23" s="653"/>
      <c r="S23" s="654"/>
    </row>
    <row r="24" spans="1:19" s="615" customFormat="1" ht="19.5" customHeight="1">
      <c r="A24" s="647" t="s">
        <v>458</v>
      </c>
      <c r="B24" s="648"/>
      <c r="C24" s="648"/>
      <c r="D24" s="648"/>
      <c r="E24" s="648"/>
      <c r="F24" s="648"/>
      <c r="G24" s="649"/>
      <c r="H24" s="802" t="s">
        <v>294</v>
      </c>
      <c r="I24" s="802"/>
      <c r="J24" s="802"/>
      <c r="K24" s="802"/>
      <c r="L24" s="648"/>
      <c r="M24" s="653"/>
      <c r="N24" s="648"/>
      <c r="O24" s="647"/>
      <c r="P24" s="803"/>
      <c r="Q24" s="804"/>
      <c r="R24" s="653"/>
      <c r="S24" s="654"/>
    </row>
    <row r="25" spans="1:19" s="615" customFormat="1" ht="19.5" customHeight="1">
      <c r="A25" s="647" t="s">
        <v>459</v>
      </c>
      <c r="B25" s="648"/>
      <c r="C25" s="648"/>
      <c r="D25" s="648"/>
      <c r="E25" s="648"/>
      <c r="F25" s="648"/>
      <c r="G25" s="649"/>
      <c r="H25" s="802" t="s">
        <v>294</v>
      </c>
      <c r="I25" s="802"/>
      <c r="J25" s="802"/>
      <c r="K25" s="802"/>
      <c r="L25" s="692" t="s">
        <v>775</v>
      </c>
      <c r="M25" s="815"/>
      <c r="N25" s="913"/>
      <c r="O25" s="661" t="s">
        <v>776</v>
      </c>
      <c r="P25" s="803"/>
      <c r="Q25" s="804"/>
      <c r="R25" s="653"/>
      <c r="S25" s="654"/>
    </row>
    <row r="26" spans="1:19" s="615" customFormat="1" ht="19.5" customHeight="1">
      <c r="A26" s="647"/>
      <c r="B26" s="648"/>
      <c r="C26" s="648"/>
      <c r="D26" s="648"/>
      <c r="E26" s="648"/>
      <c r="F26" s="648"/>
      <c r="G26" s="649"/>
      <c r="H26" s="802"/>
      <c r="I26" s="802"/>
      <c r="J26" s="802"/>
      <c r="K26" s="802"/>
      <c r="L26" s="692"/>
      <c r="M26" s="723"/>
      <c r="N26" s="913"/>
      <c r="O26" s="1132"/>
      <c r="P26" s="1131"/>
      <c r="Q26" s="1133"/>
      <c r="R26" s="648"/>
      <c r="S26" s="1131"/>
    </row>
    <row r="27" spans="1:21" s="1057" customFormat="1" ht="20.25" customHeight="1">
      <c r="A27" s="1048" t="s">
        <v>1138</v>
      </c>
      <c r="B27" s="1049"/>
      <c r="C27" s="1049"/>
      <c r="D27" s="1049"/>
      <c r="E27" s="1049"/>
      <c r="F27" s="1059"/>
      <c r="G27" s="1058"/>
      <c r="H27" s="1050"/>
      <c r="I27" s="1050"/>
      <c r="J27" s="1050"/>
      <c r="K27" s="1050"/>
      <c r="L27" s="1073"/>
      <c r="M27" s="1052"/>
      <c r="N27" s="1051"/>
      <c r="O27" s="1091"/>
      <c r="P27" s="1092"/>
      <c r="Q27" s="1064"/>
      <c r="R27" s="1062"/>
      <c r="S27" s="1092"/>
      <c r="T27" s="1093"/>
      <c r="U27" s="1093"/>
    </row>
    <row r="28" spans="1:19" s="615" customFormat="1" ht="19.5" customHeight="1">
      <c r="A28" s="647" t="s">
        <v>131</v>
      </c>
      <c r="B28" s="648"/>
      <c r="C28" s="648"/>
      <c r="D28" s="648"/>
      <c r="E28" s="648"/>
      <c r="F28" s="648"/>
      <c r="G28" s="649"/>
      <c r="H28" s="802" t="s">
        <v>294</v>
      </c>
      <c r="I28" s="802"/>
      <c r="J28" s="802"/>
      <c r="K28" s="802"/>
      <c r="L28" s="648"/>
      <c r="M28" s="653"/>
      <c r="N28" s="648"/>
      <c r="O28" s="647"/>
      <c r="P28" s="803">
        <f>SUM(P29)</f>
        <v>159900</v>
      </c>
      <c r="Q28" s="804"/>
      <c r="R28" s="653"/>
      <c r="S28" s="654"/>
    </row>
    <row r="29" spans="1:19" s="615" customFormat="1" ht="19.5" customHeight="1">
      <c r="A29" s="647" t="s">
        <v>847</v>
      </c>
      <c r="B29" s="662"/>
      <c r="C29" s="648"/>
      <c r="D29" s="648"/>
      <c r="E29" s="648"/>
      <c r="F29" s="648"/>
      <c r="G29" s="649"/>
      <c r="H29" s="665"/>
      <c r="I29" s="665"/>
      <c r="J29" s="665"/>
      <c r="K29" s="665"/>
      <c r="L29" s="659"/>
      <c r="M29" s="653"/>
      <c r="N29" s="660"/>
      <c r="O29" s="935"/>
      <c r="P29" s="939">
        <f>SUM(P30)</f>
        <v>159900</v>
      </c>
      <c r="Q29" s="938"/>
      <c r="R29" s="666"/>
      <c r="S29" s="712"/>
    </row>
    <row r="30" spans="1:19" s="726" customFormat="1" ht="18.75">
      <c r="A30" s="647" t="s">
        <v>692</v>
      </c>
      <c r="B30" s="723"/>
      <c r="C30" s="723"/>
      <c r="D30" s="662"/>
      <c r="E30" s="686"/>
      <c r="F30" s="686"/>
      <c r="G30" s="724"/>
      <c r="H30" s="940" t="s">
        <v>294</v>
      </c>
      <c r="I30" s="940"/>
      <c r="J30" s="940"/>
      <c r="K30" s="940"/>
      <c r="L30" s="862"/>
      <c r="M30" s="865"/>
      <c r="N30" s="862"/>
      <c r="O30" s="934"/>
      <c r="P30" s="657">
        <f>SUM(P32:P41)</f>
        <v>159900</v>
      </c>
      <c r="Q30" s="898"/>
      <c r="R30" s="890"/>
      <c r="S30" s="657" t="e">
        <f>SUM(#REF!)</f>
        <v>#REF!</v>
      </c>
    </row>
    <row r="31" spans="1:19" s="745" customFormat="1" ht="20.25" customHeight="1">
      <c r="A31" s="839"/>
      <c r="B31" s="686" t="s">
        <v>1303</v>
      </c>
      <c r="C31" s="686"/>
      <c r="D31" s="709"/>
      <c r="E31" s="709"/>
      <c r="F31" s="941"/>
      <c r="G31" s="686"/>
      <c r="H31" s="688" t="s">
        <v>674</v>
      </c>
      <c r="I31" s="688"/>
      <c r="J31" s="688"/>
      <c r="K31" s="688"/>
      <c r="L31" s="741"/>
      <c r="M31" s="942"/>
      <c r="N31" s="741"/>
      <c r="O31" s="943"/>
      <c r="P31" s="944"/>
      <c r="Q31" s="859"/>
      <c r="R31" s="859"/>
      <c r="S31" s="838"/>
    </row>
    <row r="32" spans="1:19" s="733" customFormat="1" ht="18.75">
      <c r="A32" s="839"/>
      <c r="B32" s="686"/>
      <c r="C32" s="686" t="s">
        <v>1334</v>
      </c>
      <c r="D32" s="827"/>
      <c r="E32" s="840"/>
      <c r="F32" s="827"/>
      <c r="G32" s="686"/>
      <c r="H32" s="688"/>
      <c r="I32" s="688"/>
      <c r="J32" s="688"/>
      <c r="K32" s="688"/>
      <c r="L32" s="755"/>
      <c r="M32" s="841"/>
      <c r="N32" s="842"/>
      <c r="O32" s="841"/>
      <c r="P32" s="884">
        <v>19988</v>
      </c>
      <c r="Q32" s="844"/>
      <c r="R32" s="715" t="s">
        <v>1335</v>
      </c>
      <c r="S32" s="912">
        <v>50000</v>
      </c>
    </row>
    <row r="33" spans="1:19" s="733" customFormat="1" ht="18.75">
      <c r="A33" s="839"/>
      <c r="B33" s="840" t="s">
        <v>1311</v>
      </c>
      <c r="C33" s="686"/>
      <c r="D33" s="827"/>
      <c r="E33" s="840"/>
      <c r="F33" s="827"/>
      <c r="G33" s="686"/>
      <c r="H33" s="688" t="s">
        <v>674</v>
      </c>
      <c r="I33" s="688"/>
      <c r="J33" s="688"/>
      <c r="K33" s="688"/>
      <c r="L33" s="945"/>
      <c r="M33" s="946"/>
      <c r="N33" s="947"/>
      <c r="O33" s="948"/>
      <c r="P33" s="949"/>
      <c r="Q33" s="844"/>
      <c r="R33" s="715"/>
      <c r="S33" s="867">
        <v>50000</v>
      </c>
    </row>
    <row r="34" spans="1:19" s="745" customFormat="1" ht="18.75">
      <c r="A34" s="839"/>
      <c r="B34" s="686"/>
      <c r="C34" s="686" t="s">
        <v>1336</v>
      </c>
      <c r="D34" s="840"/>
      <c r="E34" s="840"/>
      <c r="F34" s="840"/>
      <c r="G34" s="686"/>
      <c r="H34" s="688"/>
      <c r="I34" s="688"/>
      <c r="J34" s="688"/>
      <c r="K34" s="688"/>
      <c r="L34" s="761"/>
      <c r="M34" s="763"/>
      <c r="N34" s="764"/>
      <c r="O34" s="950"/>
      <c r="P34" s="884">
        <v>19988</v>
      </c>
      <c r="Q34" s="868"/>
      <c r="R34" s="746"/>
      <c r="S34" s="860"/>
    </row>
    <row r="35" spans="1:19" s="733" customFormat="1" ht="18.75">
      <c r="A35" s="839"/>
      <c r="B35" s="840" t="s">
        <v>1318</v>
      </c>
      <c r="C35" s="686"/>
      <c r="D35" s="827"/>
      <c r="E35" s="840"/>
      <c r="F35" s="827"/>
      <c r="G35" s="686"/>
      <c r="H35" s="688" t="s">
        <v>674</v>
      </c>
      <c r="I35" s="688"/>
      <c r="J35" s="688"/>
      <c r="K35" s="688"/>
      <c r="L35" s="762"/>
      <c r="M35" s="754"/>
      <c r="N35" s="763"/>
      <c r="O35" s="764"/>
      <c r="P35" s="951"/>
      <c r="Q35" s="876"/>
      <c r="R35" s="715"/>
      <c r="S35" s="667">
        <v>25000</v>
      </c>
    </row>
    <row r="36" spans="1:19" s="733" customFormat="1" ht="18.75">
      <c r="A36" s="839"/>
      <c r="B36" s="686"/>
      <c r="C36" s="686" t="s">
        <v>1337</v>
      </c>
      <c r="D36" s="840"/>
      <c r="E36" s="840"/>
      <c r="F36" s="840"/>
      <c r="G36" s="686"/>
      <c r="H36" s="688"/>
      <c r="I36" s="688"/>
      <c r="J36" s="688"/>
      <c r="K36" s="688"/>
      <c r="L36" s="755"/>
      <c r="M36" s="715"/>
      <c r="N36" s="727"/>
      <c r="O36" s="888"/>
      <c r="P36" s="884">
        <v>19988</v>
      </c>
      <c r="Q36" s="876"/>
      <c r="R36" s="715" t="s">
        <v>1338</v>
      </c>
      <c r="S36" s="670"/>
    </row>
    <row r="37" spans="1:19" s="733" customFormat="1" ht="18.75">
      <c r="A37" s="839"/>
      <c r="B37" s="840" t="s">
        <v>1321</v>
      </c>
      <c r="C37" s="686"/>
      <c r="D37" s="827"/>
      <c r="E37" s="840"/>
      <c r="F37" s="827"/>
      <c r="G37" s="686"/>
      <c r="H37" s="688" t="s">
        <v>674</v>
      </c>
      <c r="I37" s="688"/>
      <c r="J37" s="688"/>
      <c r="K37" s="688"/>
      <c r="L37" s="945"/>
      <c r="M37" s="754"/>
      <c r="N37" s="752"/>
      <c r="O37" s="952"/>
      <c r="P37" s="951"/>
      <c r="Q37" s="876"/>
      <c r="R37" s="715" t="s">
        <v>1339</v>
      </c>
      <c r="S37" s="670">
        <v>25000</v>
      </c>
    </row>
    <row r="38" spans="1:19" s="733" customFormat="1" ht="18.75">
      <c r="A38" s="839"/>
      <c r="B38" s="686"/>
      <c r="C38" s="686" t="s">
        <v>1340</v>
      </c>
      <c r="D38" s="840"/>
      <c r="E38" s="840"/>
      <c r="F38" s="840"/>
      <c r="G38" s="686"/>
      <c r="H38" s="688"/>
      <c r="I38" s="688"/>
      <c r="J38" s="688"/>
      <c r="K38" s="688"/>
      <c r="L38" s="755"/>
      <c r="M38" s="715"/>
      <c r="N38" s="727"/>
      <c r="O38" s="888"/>
      <c r="P38" s="884">
        <v>19988</v>
      </c>
      <c r="Q38" s="876"/>
      <c r="R38" s="715"/>
      <c r="S38" s="670"/>
    </row>
    <row r="39" spans="1:19" s="733" customFormat="1" ht="18.75">
      <c r="A39" s="839"/>
      <c r="B39" s="686"/>
      <c r="C39" s="686" t="s">
        <v>1341</v>
      </c>
      <c r="D39" s="840"/>
      <c r="E39" s="840"/>
      <c r="F39" s="840"/>
      <c r="G39" s="686"/>
      <c r="H39" s="688"/>
      <c r="I39" s="688"/>
      <c r="J39" s="688"/>
      <c r="K39" s="688"/>
      <c r="L39" s="755"/>
      <c r="M39" s="715"/>
      <c r="N39" s="727"/>
      <c r="O39" s="888"/>
      <c r="P39" s="884"/>
      <c r="Q39" s="876"/>
      <c r="R39" s="715"/>
      <c r="S39" s="670"/>
    </row>
    <row r="40" spans="1:19" s="733" customFormat="1" ht="18.75">
      <c r="A40" s="839"/>
      <c r="B40" s="840" t="s">
        <v>1327</v>
      </c>
      <c r="C40" s="686"/>
      <c r="D40" s="827"/>
      <c r="E40" s="840"/>
      <c r="F40" s="827"/>
      <c r="G40" s="686"/>
      <c r="H40" s="688" t="s">
        <v>674</v>
      </c>
      <c r="I40" s="688"/>
      <c r="J40" s="688"/>
      <c r="K40" s="688"/>
      <c r="L40" s="945"/>
      <c r="M40" s="754"/>
      <c r="N40" s="752"/>
      <c r="O40" s="952"/>
      <c r="P40" s="951"/>
      <c r="Q40" s="876"/>
      <c r="R40" s="715"/>
      <c r="S40" s="670">
        <v>25000</v>
      </c>
    </row>
    <row r="41" spans="1:19" s="733" customFormat="1" ht="18.75">
      <c r="A41" s="839"/>
      <c r="B41" s="686"/>
      <c r="C41" s="686" t="s">
        <v>1342</v>
      </c>
      <c r="D41" s="894"/>
      <c r="E41" s="894"/>
      <c r="F41" s="894"/>
      <c r="G41" s="876"/>
      <c r="H41" s="688"/>
      <c r="I41" s="688"/>
      <c r="J41" s="688"/>
      <c r="K41" s="688"/>
      <c r="L41" s="755"/>
      <c r="M41" s="715"/>
      <c r="N41" s="727"/>
      <c r="O41" s="888"/>
      <c r="P41" s="730">
        <v>79948</v>
      </c>
      <c r="Q41" s="876"/>
      <c r="R41" s="715" t="s">
        <v>1343</v>
      </c>
      <c r="S41" s="670"/>
    </row>
    <row r="42" spans="1:19" s="615" customFormat="1" ht="12.75" customHeight="1">
      <c r="A42" s="647"/>
      <c r="B42" s="648"/>
      <c r="C42" s="648"/>
      <c r="D42" s="648"/>
      <c r="E42" s="648"/>
      <c r="F42" s="648"/>
      <c r="G42" s="649"/>
      <c r="H42" s="802"/>
      <c r="I42" s="802"/>
      <c r="J42" s="802"/>
      <c r="K42" s="802"/>
      <c r="L42" s="648"/>
      <c r="M42" s="653"/>
      <c r="N42" s="648"/>
      <c r="O42" s="647"/>
      <c r="P42" s="803"/>
      <c r="Q42" s="804"/>
      <c r="R42" s="653"/>
      <c r="S42" s="654"/>
    </row>
    <row r="43" spans="1:19" s="615" customFormat="1" ht="19.5" customHeight="1">
      <c r="A43" s="647" t="s">
        <v>1344</v>
      </c>
      <c r="B43" s="648"/>
      <c r="C43" s="648"/>
      <c r="D43" s="648"/>
      <c r="E43" s="648"/>
      <c r="F43" s="648"/>
      <c r="G43" s="649"/>
      <c r="H43" s="685" t="s">
        <v>1403</v>
      </c>
      <c r="I43" s="685"/>
      <c r="J43" s="685"/>
      <c r="K43" s="685"/>
      <c r="L43" s="648"/>
      <c r="M43" s="653"/>
      <c r="N43" s="648"/>
      <c r="O43" s="647"/>
      <c r="P43" s="803">
        <f>SUM(P44,P80,P47,P99)</f>
        <v>31496800</v>
      </c>
      <c r="Q43" s="804"/>
      <c r="R43" s="653"/>
      <c r="S43" s="654">
        <f>SUM(S47)</f>
        <v>0</v>
      </c>
    </row>
    <row r="44" spans="1:19" s="955" customFormat="1" ht="19.5" customHeight="1">
      <c r="A44" s="647" t="s">
        <v>841</v>
      </c>
      <c r="B44" s="676"/>
      <c r="C44" s="676"/>
      <c r="D44" s="676"/>
      <c r="E44" s="676"/>
      <c r="F44" s="676"/>
      <c r="G44" s="684"/>
      <c r="H44" s="675"/>
      <c r="I44" s="675"/>
      <c r="J44" s="675"/>
      <c r="K44" s="675"/>
      <c r="L44" s="800"/>
      <c r="M44" s="787"/>
      <c r="N44" s="791"/>
      <c r="O44" s="953"/>
      <c r="P44" s="958">
        <f>SUM(P45)</f>
        <v>355300</v>
      </c>
      <c r="Q44" s="954"/>
      <c r="R44" s="956"/>
      <c r="S44" s="797"/>
    </row>
    <row r="45" spans="1:19" s="955" customFormat="1" ht="19.5" customHeight="1">
      <c r="A45" s="647" t="s">
        <v>1349</v>
      </c>
      <c r="B45" s="676"/>
      <c r="C45" s="676"/>
      <c r="D45" s="676"/>
      <c r="E45" s="676"/>
      <c r="F45" s="676"/>
      <c r="G45" s="684"/>
      <c r="H45" s="802" t="s">
        <v>1402</v>
      </c>
      <c r="I45" s="675"/>
      <c r="J45" s="675"/>
      <c r="K45" s="675"/>
      <c r="L45" s="800"/>
      <c r="M45" s="787"/>
      <c r="N45" s="791"/>
      <c r="O45" s="953"/>
      <c r="P45" s="958">
        <f>SUM(P46)</f>
        <v>355300</v>
      </c>
      <c r="Q45" s="954"/>
      <c r="R45" s="956"/>
      <c r="S45" s="797"/>
    </row>
    <row r="46" spans="1:19" s="615" customFormat="1" ht="19.5" customHeight="1">
      <c r="A46" s="647" t="s">
        <v>1350</v>
      </c>
      <c r="B46" s="662"/>
      <c r="C46" s="662"/>
      <c r="D46" s="662"/>
      <c r="E46" s="662"/>
      <c r="F46" s="662"/>
      <c r="G46" s="664"/>
      <c r="H46" s="802" t="s">
        <v>1402</v>
      </c>
      <c r="I46" s="802"/>
      <c r="J46" s="802"/>
      <c r="K46" s="802"/>
      <c r="L46" s="659"/>
      <c r="M46" s="653"/>
      <c r="N46" s="660"/>
      <c r="O46" s="935"/>
      <c r="P46" s="958">
        <f>SUM(P48:P59)</f>
        <v>355300</v>
      </c>
      <c r="Q46" s="959"/>
      <c r="R46" s="960"/>
      <c r="S46" s="867"/>
    </row>
    <row r="47" spans="1:19" s="745" customFormat="1" ht="20.25" customHeight="1">
      <c r="A47" s="831"/>
      <c r="B47" s="686" t="s">
        <v>1303</v>
      </c>
      <c r="C47" s="832"/>
      <c r="D47" s="699"/>
      <c r="E47" s="699"/>
      <c r="F47" s="961"/>
      <c r="G47" s="832"/>
      <c r="H47" s="688" t="s">
        <v>674</v>
      </c>
      <c r="I47" s="688"/>
      <c r="J47" s="688"/>
      <c r="K47" s="688"/>
      <c r="L47" s="719"/>
      <c r="M47" s="910"/>
      <c r="N47" s="911"/>
      <c r="O47" s="910"/>
      <c r="P47" s="962"/>
      <c r="Q47" s="859"/>
      <c r="R47" s="859"/>
      <c r="S47" s="912"/>
    </row>
    <row r="48" spans="1:19" s="733" customFormat="1" ht="18.75" customHeight="1">
      <c r="A48" s="839"/>
      <c r="B48" s="686"/>
      <c r="C48" s="686" t="s">
        <v>1351</v>
      </c>
      <c r="D48" s="827"/>
      <c r="E48" s="840"/>
      <c r="F48" s="827"/>
      <c r="G48" s="686"/>
      <c r="H48" s="688"/>
      <c r="I48" s="688"/>
      <c r="J48" s="688"/>
      <c r="K48" s="688"/>
      <c r="L48" s="719"/>
      <c r="M48" s="910"/>
      <c r="N48" s="842"/>
      <c r="O48" s="963"/>
      <c r="P48" s="912">
        <v>49742</v>
      </c>
      <c r="Q48" s="844"/>
      <c r="R48" s="715" t="s">
        <v>1220</v>
      </c>
      <c r="S48" s="912">
        <v>150000</v>
      </c>
    </row>
    <row r="49" spans="1:19" s="745" customFormat="1" ht="18" customHeight="1">
      <c r="A49" s="839"/>
      <c r="B49" s="840" t="s">
        <v>1311</v>
      </c>
      <c r="C49" s="686"/>
      <c r="D49" s="827"/>
      <c r="E49" s="840"/>
      <c r="F49" s="827"/>
      <c r="G49" s="686"/>
      <c r="H49" s="688" t="s">
        <v>674</v>
      </c>
      <c r="I49" s="688"/>
      <c r="J49" s="688"/>
      <c r="K49" s="688"/>
      <c r="L49" s="719"/>
      <c r="M49" s="910"/>
      <c r="N49" s="911"/>
      <c r="O49" s="964"/>
      <c r="P49" s="912"/>
      <c r="Q49" s="859"/>
      <c r="R49" s="746"/>
      <c r="S49" s="912"/>
    </row>
    <row r="50" spans="1:19" s="733" customFormat="1" ht="18.75" customHeight="1">
      <c r="A50" s="831"/>
      <c r="B50" s="686"/>
      <c r="C50" s="686" t="s">
        <v>1352</v>
      </c>
      <c r="D50" s="840"/>
      <c r="E50" s="840"/>
      <c r="F50" s="840"/>
      <c r="G50" s="686"/>
      <c r="H50" s="688"/>
      <c r="I50" s="688"/>
      <c r="J50" s="688"/>
      <c r="K50" s="688"/>
      <c r="L50" s="719"/>
      <c r="M50" s="910"/>
      <c r="N50" s="911"/>
      <c r="O50" s="964"/>
      <c r="P50" s="912">
        <v>49742</v>
      </c>
      <c r="Q50" s="844"/>
      <c r="R50" s="715" t="s">
        <v>1353</v>
      </c>
      <c r="S50" s="912">
        <v>75000</v>
      </c>
    </row>
    <row r="51" spans="1:19" s="745" customFormat="1" ht="18" customHeight="1">
      <c r="A51" s="839"/>
      <c r="B51" s="840" t="s">
        <v>1318</v>
      </c>
      <c r="C51" s="686"/>
      <c r="D51" s="827"/>
      <c r="E51" s="840"/>
      <c r="F51" s="827"/>
      <c r="G51" s="686"/>
      <c r="H51" s="688" t="s">
        <v>674</v>
      </c>
      <c r="I51" s="688"/>
      <c r="J51" s="688"/>
      <c r="K51" s="688"/>
      <c r="L51" s="719"/>
      <c r="M51" s="910"/>
      <c r="N51" s="911"/>
      <c r="O51" s="964"/>
      <c r="P51" s="912"/>
      <c r="Q51" s="859"/>
      <c r="R51" s="746"/>
      <c r="S51" s="912"/>
    </row>
    <row r="52" spans="1:19" s="733" customFormat="1" ht="18" customHeight="1">
      <c r="A52" s="839"/>
      <c r="B52" s="686"/>
      <c r="C52" s="686" t="s">
        <v>1354</v>
      </c>
      <c r="D52" s="840"/>
      <c r="E52" s="840"/>
      <c r="F52" s="840"/>
      <c r="G52" s="686"/>
      <c r="H52" s="688"/>
      <c r="I52" s="688"/>
      <c r="J52" s="688"/>
      <c r="K52" s="688"/>
      <c r="L52" s="719"/>
      <c r="M52" s="910"/>
      <c r="N52" s="911"/>
      <c r="O52" s="964"/>
      <c r="P52" s="912">
        <v>49742</v>
      </c>
      <c r="Q52" s="844"/>
      <c r="R52" s="715" t="s">
        <v>1355</v>
      </c>
      <c r="S52" s="912">
        <v>75000</v>
      </c>
    </row>
    <row r="53" spans="1:19" s="745" customFormat="1" ht="18" customHeight="1">
      <c r="A53" s="839"/>
      <c r="B53" s="840" t="s">
        <v>1321</v>
      </c>
      <c r="C53" s="686"/>
      <c r="D53" s="827"/>
      <c r="E53" s="840"/>
      <c r="F53" s="827"/>
      <c r="G53" s="686"/>
      <c r="H53" s="688" t="s">
        <v>674</v>
      </c>
      <c r="I53" s="688"/>
      <c r="J53" s="688"/>
      <c r="K53" s="688"/>
      <c r="L53" s="719"/>
      <c r="M53" s="910"/>
      <c r="N53" s="911"/>
      <c r="O53" s="964"/>
      <c r="P53" s="962"/>
      <c r="Q53" s="859"/>
      <c r="R53" s="715"/>
      <c r="S53" s="912"/>
    </row>
    <row r="54" spans="1:19" s="733" customFormat="1" ht="18" customHeight="1">
      <c r="A54" s="839"/>
      <c r="B54" s="686"/>
      <c r="C54" s="686" t="s">
        <v>1356</v>
      </c>
      <c r="D54" s="840"/>
      <c r="E54" s="840"/>
      <c r="F54" s="840"/>
      <c r="G54" s="686"/>
      <c r="H54" s="688"/>
      <c r="I54" s="688"/>
      <c r="J54" s="688"/>
      <c r="K54" s="688"/>
      <c r="L54" s="719"/>
      <c r="M54" s="910"/>
      <c r="N54" s="911"/>
      <c r="O54" s="964"/>
      <c r="P54" s="912">
        <v>49742</v>
      </c>
      <c r="Q54" s="844"/>
      <c r="R54" s="715" t="s">
        <v>1323</v>
      </c>
      <c r="S54" s="912">
        <v>75000</v>
      </c>
    </row>
    <row r="55" spans="1:19" s="733" customFormat="1" ht="18" customHeight="1">
      <c r="A55" s="839"/>
      <c r="B55" s="686"/>
      <c r="C55" s="686" t="s">
        <v>1357</v>
      </c>
      <c r="D55" s="840"/>
      <c r="E55" s="840"/>
      <c r="F55" s="840"/>
      <c r="G55" s="686"/>
      <c r="H55" s="688"/>
      <c r="I55" s="688"/>
      <c r="J55" s="688"/>
      <c r="K55" s="688"/>
      <c r="L55" s="719"/>
      <c r="M55" s="910"/>
      <c r="N55" s="911"/>
      <c r="O55" s="964"/>
      <c r="P55" s="912"/>
      <c r="Q55" s="844"/>
      <c r="R55" s="715"/>
      <c r="S55" s="912"/>
    </row>
    <row r="56" spans="1:19" s="745" customFormat="1" ht="18" customHeight="1">
      <c r="A56" s="831"/>
      <c r="B56" s="840" t="s">
        <v>1327</v>
      </c>
      <c r="C56" s="832"/>
      <c r="D56" s="852"/>
      <c r="E56" s="851"/>
      <c r="F56" s="852"/>
      <c r="G56" s="832"/>
      <c r="H56" s="688" t="s">
        <v>674</v>
      </c>
      <c r="I56" s="688"/>
      <c r="J56" s="688"/>
      <c r="K56" s="688"/>
      <c r="L56" s="719"/>
      <c r="M56" s="910"/>
      <c r="N56" s="911"/>
      <c r="O56" s="964"/>
      <c r="P56" s="912"/>
      <c r="Q56" s="859"/>
      <c r="R56" s="965" t="s">
        <v>78</v>
      </c>
      <c r="S56" s="912"/>
    </row>
    <row r="57" spans="1:19" s="733" customFormat="1" ht="18" customHeight="1">
      <c r="A57" s="839"/>
      <c r="B57" s="686"/>
      <c r="C57" s="686" t="s">
        <v>1358</v>
      </c>
      <c r="D57" s="894"/>
      <c r="E57" s="894"/>
      <c r="F57" s="894"/>
      <c r="G57" s="876"/>
      <c r="H57" s="688"/>
      <c r="I57" s="688"/>
      <c r="J57" s="688"/>
      <c r="K57" s="688"/>
      <c r="L57" s="862"/>
      <c r="M57" s="932"/>
      <c r="N57" s="933"/>
      <c r="O57" s="865"/>
      <c r="P57" s="667">
        <v>106590</v>
      </c>
      <c r="Q57" s="844"/>
      <c r="R57" s="715"/>
      <c r="S57" s="667"/>
    </row>
    <row r="58" spans="1:19" s="733" customFormat="1" ht="18" customHeight="1">
      <c r="A58" s="839"/>
      <c r="B58" s="686" t="s">
        <v>1359</v>
      </c>
      <c r="C58" s="686"/>
      <c r="D58" s="894"/>
      <c r="E58" s="894"/>
      <c r="F58" s="894"/>
      <c r="G58" s="876"/>
      <c r="H58" s="688" t="s">
        <v>674</v>
      </c>
      <c r="I58" s="688"/>
      <c r="J58" s="688"/>
      <c r="K58" s="688"/>
      <c r="L58" s="862"/>
      <c r="M58" s="932"/>
      <c r="N58" s="933"/>
      <c r="O58" s="865"/>
      <c r="P58" s="667"/>
      <c r="Q58" s="844"/>
      <c r="R58" s="715" t="s">
        <v>1360</v>
      </c>
      <c r="S58" s="667"/>
    </row>
    <row r="59" spans="1:19" s="733" customFormat="1" ht="20.25" customHeight="1">
      <c r="A59" s="839"/>
      <c r="B59" s="686"/>
      <c r="C59" s="686" t="s">
        <v>1361</v>
      </c>
      <c r="D59" s="894"/>
      <c r="E59" s="894"/>
      <c r="F59" s="894"/>
      <c r="G59" s="876"/>
      <c r="H59" s="688"/>
      <c r="I59" s="688"/>
      <c r="J59" s="688"/>
      <c r="K59" s="688"/>
      <c r="L59" s="659"/>
      <c r="M59" s="815"/>
      <c r="N59" s="913"/>
      <c r="O59" s="661"/>
      <c r="P59" s="670">
        <v>49742</v>
      </c>
      <c r="Q59" s="844"/>
      <c r="R59" s="715"/>
      <c r="S59" s="670">
        <v>60000</v>
      </c>
    </row>
    <row r="60" spans="1:19" s="615" customFormat="1" ht="19.5" customHeight="1">
      <c r="A60" s="647" t="s">
        <v>1365</v>
      </c>
      <c r="B60" s="662"/>
      <c r="C60" s="662"/>
      <c r="D60" s="662"/>
      <c r="E60" s="662"/>
      <c r="F60" s="662"/>
      <c r="G60" s="664"/>
      <c r="H60" s="802" t="s">
        <v>674</v>
      </c>
      <c r="I60" s="802"/>
      <c r="J60" s="802"/>
      <c r="K60" s="802"/>
      <c r="L60" s="967"/>
      <c r="M60" s="666"/>
      <c r="N60" s="816"/>
      <c r="O60" s="968"/>
      <c r="P60" s="803">
        <f>SUM(P61)</f>
        <v>527800</v>
      </c>
      <c r="Q60" s="805"/>
      <c r="R60" s="653"/>
      <c r="S60" s="670"/>
    </row>
    <row r="61" spans="1:19" s="615" customFormat="1" ht="19.5" customHeight="1">
      <c r="A61" s="647" t="s">
        <v>1366</v>
      </c>
      <c r="B61" s="662"/>
      <c r="C61" s="662"/>
      <c r="D61" s="662"/>
      <c r="E61" s="662"/>
      <c r="F61" s="662"/>
      <c r="G61" s="664"/>
      <c r="H61" s="665"/>
      <c r="I61" s="665"/>
      <c r="J61" s="665"/>
      <c r="K61" s="665"/>
      <c r="L61" s="967"/>
      <c r="M61" s="666"/>
      <c r="N61" s="816"/>
      <c r="O61" s="968"/>
      <c r="P61" s="803">
        <f>SUM(P62)</f>
        <v>527800</v>
      </c>
      <c r="Q61" s="805"/>
      <c r="R61" s="653"/>
      <c r="S61" s="670"/>
    </row>
    <row r="62" spans="1:43" s="647" customFormat="1" ht="19.5" customHeight="1">
      <c r="A62" s="647" t="s">
        <v>1367</v>
      </c>
      <c r="H62" s="802" t="s">
        <v>1368</v>
      </c>
      <c r="I62" s="802"/>
      <c r="J62" s="802"/>
      <c r="K62" s="802"/>
      <c r="L62" s="692" t="s">
        <v>775</v>
      </c>
      <c r="M62" s="653"/>
      <c r="N62" s="660"/>
      <c r="O62" s="661" t="s">
        <v>776</v>
      </c>
      <c r="P62" s="803">
        <v>527800</v>
      </c>
      <c r="R62" s="653"/>
      <c r="U62" s="639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  <c r="AN62" s="640"/>
      <c r="AO62" s="640"/>
      <c r="AP62" s="640"/>
      <c r="AQ62" s="640"/>
    </row>
    <row r="63" spans="1:19" s="615" customFormat="1" ht="12.75" customHeight="1">
      <c r="A63" s="970"/>
      <c r="B63" s="662"/>
      <c r="C63" s="662"/>
      <c r="D63" s="662"/>
      <c r="E63" s="662"/>
      <c r="F63" s="662"/>
      <c r="G63" s="664"/>
      <c r="H63" s="665"/>
      <c r="I63" s="665"/>
      <c r="J63" s="665"/>
      <c r="K63" s="665"/>
      <c r="L63" s="967"/>
      <c r="M63" s="666"/>
      <c r="N63" s="816"/>
      <c r="O63" s="968"/>
      <c r="P63" s="803"/>
      <c r="Q63" s="805"/>
      <c r="R63" s="653"/>
      <c r="S63" s="670"/>
    </row>
    <row r="64" spans="1:19" s="1071" customFormat="1" ht="19.5" customHeight="1">
      <c r="A64" s="1033" t="s">
        <v>1383</v>
      </c>
      <c r="B64" s="1034"/>
      <c r="C64" s="1034"/>
      <c r="D64" s="1034"/>
      <c r="E64" s="1034"/>
      <c r="F64" s="1035"/>
      <c r="G64" s="1036"/>
      <c r="H64" s="1036"/>
      <c r="I64" s="1036"/>
      <c r="J64" s="1036"/>
      <c r="K64" s="1036"/>
      <c r="L64" s="1065"/>
      <c r="M64" s="1066"/>
      <c r="N64" s="1067"/>
      <c r="O64" s="1068"/>
      <c r="P64" s="1069"/>
      <c r="Q64" s="1070"/>
      <c r="R64" s="1127"/>
      <c r="S64" s="1128"/>
    </row>
    <row r="65" spans="1:19" s="1042" customFormat="1" ht="21" customHeight="1">
      <c r="A65" s="1043" t="s">
        <v>1136</v>
      </c>
      <c r="B65" s="1044"/>
      <c r="C65" s="1044"/>
      <c r="D65" s="1044"/>
      <c r="E65" s="1044"/>
      <c r="F65" s="1047"/>
      <c r="G65" s="1045"/>
      <c r="H65" s="1046"/>
      <c r="I65" s="1046"/>
      <c r="J65" s="1046"/>
      <c r="K65" s="1046"/>
      <c r="L65" s="1037"/>
      <c r="M65" s="230"/>
      <c r="N65" s="1038"/>
      <c r="O65" s="1039"/>
      <c r="P65" s="1040"/>
      <c r="Q65" s="1041"/>
      <c r="R65" s="1126"/>
      <c r="S65" s="1125"/>
    </row>
    <row r="66" spans="1:19" s="1077" customFormat="1" ht="17.25" customHeight="1">
      <c r="A66" s="1072" t="s">
        <v>504</v>
      </c>
      <c r="B66" s="1062"/>
      <c r="C66" s="1062"/>
      <c r="D66" s="1062"/>
      <c r="E66" s="1062"/>
      <c r="F66" s="1073"/>
      <c r="G66" s="1038"/>
      <c r="H66" s="1038"/>
      <c r="I66" s="1038"/>
      <c r="J66" s="1038"/>
      <c r="K66" s="1094"/>
      <c r="L66" s="1075"/>
      <c r="M66" s="1075"/>
      <c r="N66" s="1075"/>
      <c r="O66" s="1054">
        <f>SUM(O89,O158,O54)</f>
        <v>0</v>
      </c>
      <c r="P66" s="1054">
        <f>SUM(P89,P158,P54,P164)</f>
        <v>10058742</v>
      </c>
      <c r="Q66" s="1076"/>
      <c r="R66" s="1072"/>
      <c r="S66" s="1091"/>
    </row>
    <row r="67" spans="1:19" s="615" customFormat="1" ht="19.5" customHeight="1">
      <c r="A67" s="647" t="s">
        <v>830</v>
      </c>
      <c r="B67" s="648"/>
      <c r="C67" s="812"/>
      <c r="D67" s="648"/>
      <c r="E67" s="648"/>
      <c r="F67" s="648"/>
      <c r="G67" s="649"/>
      <c r="H67" s="802"/>
      <c r="I67" s="802"/>
      <c r="J67" s="802"/>
      <c r="K67" s="802"/>
      <c r="L67" s="648"/>
      <c r="M67" s="653"/>
      <c r="N67" s="648"/>
      <c r="O67" s="653"/>
      <c r="P67" s="803">
        <f>SUM(P68)</f>
        <v>536000</v>
      </c>
      <c r="Q67" s="804"/>
      <c r="R67" s="653"/>
      <c r="S67" s="654">
        <f>SUM(S68)</f>
        <v>522000</v>
      </c>
    </row>
    <row r="68" spans="1:19" s="615" customFormat="1" ht="19.5" customHeight="1">
      <c r="A68" s="647" t="s">
        <v>831</v>
      </c>
      <c r="B68" s="648"/>
      <c r="C68" s="648"/>
      <c r="D68" s="648"/>
      <c r="E68" s="648"/>
      <c r="F68" s="648"/>
      <c r="G68" s="649"/>
      <c r="H68" s="802"/>
      <c r="I68" s="802"/>
      <c r="J68" s="802"/>
      <c r="K68" s="802"/>
      <c r="L68" s="648"/>
      <c r="M68" s="653"/>
      <c r="N68" s="648"/>
      <c r="O68" s="653"/>
      <c r="P68" s="803">
        <f>SUM(P69)</f>
        <v>536000</v>
      </c>
      <c r="Q68" s="804"/>
      <c r="R68" s="653"/>
      <c r="S68" s="654">
        <f>SUM(S69)</f>
        <v>522000</v>
      </c>
    </row>
    <row r="69" spans="1:19" s="615" customFormat="1" ht="19.5" customHeight="1">
      <c r="A69" s="647" t="s">
        <v>1295</v>
      </c>
      <c r="B69" s="648"/>
      <c r="C69" s="648"/>
      <c r="D69" s="648"/>
      <c r="E69" s="648"/>
      <c r="F69" s="648"/>
      <c r="G69" s="649"/>
      <c r="H69" s="802"/>
      <c r="I69" s="802"/>
      <c r="J69" s="802"/>
      <c r="K69" s="802"/>
      <c r="L69" s="692" t="s">
        <v>775</v>
      </c>
      <c r="M69" s="653"/>
      <c r="N69" s="660"/>
      <c r="O69" s="661" t="s">
        <v>776</v>
      </c>
      <c r="P69" s="657">
        <v>536000</v>
      </c>
      <c r="Q69" s="658"/>
      <c r="R69" s="653"/>
      <c r="S69" s="657">
        <v>522000</v>
      </c>
    </row>
    <row r="70" spans="1:19" s="615" customFormat="1" ht="18" customHeight="1">
      <c r="A70" s="647" t="s">
        <v>1404</v>
      </c>
      <c r="B70" s="648"/>
      <c r="C70" s="648"/>
      <c r="D70" s="648"/>
      <c r="E70" s="648"/>
      <c r="F70" s="648"/>
      <c r="G70" s="649"/>
      <c r="H70" s="802"/>
      <c r="I70" s="802"/>
      <c r="J70" s="802"/>
      <c r="K70" s="802"/>
      <c r="L70" s="648"/>
      <c r="M70" s="653"/>
      <c r="N70" s="648"/>
      <c r="O70" s="653"/>
      <c r="P70" s="803"/>
      <c r="Q70" s="804"/>
      <c r="R70" s="653"/>
      <c r="S70" s="654"/>
    </row>
    <row r="71" spans="1:19" s="955" customFormat="1" ht="12.75" customHeight="1">
      <c r="A71" s="957"/>
      <c r="B71" s="676"/>
      <c r="C71" s="676"/>
      <c r="D71" s="676"/>
      <c r="E71" s="676"/>
      <c r="F71" s="676"/>
      <c r="G71" s="684"/>
      <c r="H71" s="675"/>
      <c r="I71" s="675"/>
      <c r="J71" s="675"/>
      <c r="K71" s="675"/>
      <c r="L71" s="800"/>
      <c r="M71" s="787"/>
      <c r="N71" s="791"/>
      <c r="O71" s="953"/>
      <c r="P71" s="954"/>
      <c r="Q71" s="954"/>
      <c r="R71" s="956"/>
      <c r="S71" s="797"/>
    </row>
    <row r="72" spans="1:19" s="1057" customFormat="1" ht="17.25" customHeight="1">
      <c r="A72" s="1033" t="s">
        <v>1382</v>
      </c>
      <c r="B72" s="1034"/>
      <c r="C72" s="1034"/>
      <c r="D72" s="1034"/>
      <c r="E72" s="1034"/>
      <c r="F72" s="1035"/>
      <c r="G72" s="1036"/>
      <c r="H72" s="1036"/>
      <c r="I72" s="1036"/>
      <c r="J72" s="1036"/>
      <c r="K72" s="1036"/>
      <c r="L72" s="1038"/>
      <c r="M72" s="1052"/>
      <c r="N72" s="1053"/>
      <c r="O72" s="1054"/>
      <c r="P72" s="1055"/>
      <c r="Q72" s="1056"/>
      <c r="R72" s="1072"/>
      <c r="S72" s="1092"/>
    </row>
    <row r="73" spans="1:19" s="1042" customFormat="1" ht="21" customHeight="1">
      <c r="A73" s="1043" t="s">
        <v>1136</v>
      </c>
      <c r="B73" s="1044"/>
      <c r="C73" s="1044"/>
      <c r="D73" s="1044"/>
      <c r="E73" s="1044"/>
      <c r="F73" s="1047"/>
      <c r="G73" s="1045"/>
      <c r="H73" s="1046"/>
      <c r="I73" s="1046"/>
      <c r="J73" s="1046"/>
      <c r="K73" s="1046"/>
      <c r="L73" s="1037"/>
      <c r="M73" s="230"/>
      <c r="N73" s="1038"/>
      <c r="O73" s="1039"/>
      <c r="P73" s="1040"/>
      <c r="Q73" s="1041"/>
      <c r="R73" s="1126"/>
      <c r="S73" s="1125"/>
    </row>
    <row r="74" spans="1:19" s="646" customFormat="1" ht="19.5" customHeight="1">
      <c r="A74" s="639" t="s">
        <v>504</v>
      </c>
      <c r="B74" s="640"/>
      <c r="C74" s="640"/>
      <c r="D74" s="640"/>
      <c r="E74" s="640"/>
      <c r="F74" s="640"/>
      <c r="G74" s="641"/>
      <c r="H74" s="627"/>
      <c r="I74" s="627"/>
      <c r="J74" s="627"/>
      <c r="K74" s="627"/>
      <c r="L74" s="988"/>
      <c r="M74" s="642"/>
      <c r="N74" s="642"/>
      <c r="O74" s="642"/>
      <c r="P74" s="643" t="e">
        <f>SUM(P75+#REF!+P67+P258)</f>
        <v>#REF!</v>
      </c>
      <c r="Q74" s="644" t="e">
        <f>SUM(P5:Q5)</f>
        <v>#REF!</v>
      </c>
      <c r="R74" s="645"/>
      <c r="S74" s="643" t="e">
        <f>SUM(S75+#REF!+S67+#REF!)</f>
        <v>#REF!</v>
      </c>
    </row>
    <row r="75" spans="1:19" s="646" customFormat="1" ht="19.5" customHeight="1">
      <c r="A75" s="647" t="s">
        <v>279</v>
      </c>
      <c r="B75" s="648"/>
      <c r="C75" s="648"/>
      <c r="D75" s="648"/>
      <c r="E75" s="648"/>
      <c r="F75" s="648"/>
      <c r="G75" s="649"/>
      <c r="H75" s="802"/>
      <c r="I75" s="802"/>
      <c r="J75" s="802"/>
      <c r="K75" s="802"/>
      <c r="L75" s="989"/>
      <c r="M75" s="650"/>
      <c r="N75" s="650"/>
      <c r="O75" s="650"/>
      <c r="P75" s="651">
        <f>SUM(P76)</f>
        <v>35881420</v>
      </c>
      <c r="Q75" s="652"/>
      <c r="R75" s="653"/>
      <c r="S75" s="651">
        <f>SUM(S76)</f>
        <v>37012860</v>
      </c>
    </row>
    <row r="76" spans="1:19" s="646" customFormat="1" ht="19.5" customHeight="1">
      <c r="A76" s="647" t="s">
        <v>280</v>
      </c>
      <c r="B76" s="648"/>
      <c r="C76" s="648"/>
      <c r="D76" s="648"/>
      <c r="E76" s="648"/>
      <c r="F76" s="648"/>
      <c r="G76" s="649"/>
      <c r="H76" s="802"/>
      <c r="I76" s="802"/>
      <c r="J76" s="802"/>
      <c r="K76" s="802"/>
      <c r="L76" s="989"/>
      <c r="M76" s="650"/>
      <c r="N76" s="650"/>
      <c r="O76" s="650"/>
      <c r="P76" s="654">
        <f>SUM(P78,P93,P98,P107,P147)</f>
        <v>35881420</v>
      </c>
      <c r="Q76" s="655"/>
      <c r="R76" s="653"/>
      <c r="S76" s="654">
        <f>SUM(S78,S93,S98,S107,S147)</f>
        <v>37012860</v>
      </c>
    </row>
    <row r="77" spans="1:19" s="646" customFormat="1" ht="19.5" customHeight="1" hidden="1">
      <c r="A77" s="647"/>
      <c r="B77" s="648"/>
      <c r="C77" s="648"/>
      <c r="D77" s="648"/>
      <c r="E77" s="648"/>
      <c r="F77" s="648"/>
      <c r="G77" s="649"/>
      <c r="H77" s="802"/>
      <c r="I77" s="802"/>
      <c r="J77" s="802"/>
      <c r="K77" s="802"/>
      <c r="L77" s="990"/>
      <c r="M77" s="650"/>
      <c r="N77" s="656"/>
      <c r="O77" s="650"/>
      <c r="P77" s="657" t="e">
        <f>SUM(P78,P93,#REF!,#REF!,#REF!,#REF!)</f>
        <v>#REF!</v>
      </c>
      <c r="Q77" s="658"/>
      <c r="R77" s="653"/>
      <c r="S77" s="657" t="e">
        <f>SUM(S78,S93,#REF!,#REF!,#REF!,#REF!)</f>
        <v>#REF!</v>
      </c>
    </row>
    <row r="78" spans="1:19" s="646" customFormat="1" ht="19.5" customHeight="1">
      <c r="A78" s="647" t="s">
        <v>1141</v>
      </c>
      <c r="B78" s="648"/>
      <c r="C78" s="648"/>
      <c r="D78" s="648"/>
      <c r="E78" s="648"/>
      <c r="F78" s="648"/>
      <c r="G78" s="649"/>
      <c r="H78" s="802"/>
      <c r="I78" s="802"/>
      <c r="J78" s="802"/>
      <c r="K78" s="802"/>
      <c r="L78" s="659" t="s">
        <v>775</v>
      </c>
      <c r="M78" s="653"/>
      <c r="N78" s="660"/>
      <c r="O78" s="661" t="s">
        <v>776</v>
      </c>
      <c r="P78" s="654">
        <f>SUM(P80:P84)</f>
        <v>31939500</v>
      </c>
      <c r="Q78" s="655"/>
      <c r="R78" s="653"/>
      <c r="S78" s="654">
        <f>SUM(S80:S84)</f>
        <v>31875000</v>
      </c>
    </row>
    <row r="79" spans="1:19" s="646" customFormat="1" ht="19.5" customHeight="1">
      <c r="A79" s="647"/>
      <c r="B79" s="662" t="s">
        <v>394</v>
      </c>
      <c r="C79" s="648"/>
      <c r="D79" s="648"/>
      <c r="E79" s="648"/>
      <c r="F79" s="648"/>
      <c r="G79" s="649"/>
      <c r="H79" s="802"/>
      <c r="I79" s="802"/>
      <c r="J79" s="802"/>
      <c r="K79" s="802"/>
      <c r="L79" s="659"/>
      <c r="M79" s="653"/>
      <c r="N79" s="660"/>
      <c r="O79" s="661"/>
      <c r="P79" s="654">
        <f>SUM(P80:P84)</f>
        <v>31939500</v>
      </c>
      <c r="Q79" s="655"/>
      <c r="R79" s="653"/>
      <c r="S79" s="654">
        <f>SUM(S80:S84)</f>
        <v>31875000</v>
      </c>
    </row>
    <row r="80" spans="1:19" s="669" customFormat="1" ht="19.5" customHeight="1" hidden="1">
      <c r="A80" s="663"/>
      <c r="B80" s="662" t="s">
        <v>13</v>
      </c>
      <c r="C80" s="662"/>
      <c r="D80" s="662"/>
      <c r="E80" s="662"/>
      <c r="F80" s="662"/>
      <c r="G80" s="664"/>
      <c r="H80" s="665" t="s">
        <v>170</v>
      </c>
      <c r="I80" s="665"/>
      <c r="J80" s="665"/>
      <c r="K80" s="665"/>
      <c r="L80" s="662"/>
      <c r="M80" s="666"/>
      <c r="N80" s="662"/>
      <c r="O80" s="666"/>
      <c r="P80" s="667">
        <v>31141500</v>
      </c>
      <c r="Q80" s="668"/>
      <c r="R80" s="666"/>
      <c r="S80" s="667">
        <v>31077000</v>
      </c>
    </row>
    <row r="81" spans="1:19" s="669" customFormat="1" ht="19.5" customHeight="1" hidden="1">
      <c r="A81" s="663"/>
      <c r="B81" s="662" t="s">
        <v>1142</v>
      </c>
      <c r="C81" s="662"/>
      <c r="D81" s="662"/>
      <c r="E81" s="662"/>
      <c r="F81" s="662"/>
      <c r="G81" s="664"/>
      <c r="H81" s="665" t="s">
        <v>170</v>
      </c>
      <c r="I81" s="665"/>
      <c r="J81" s="665"/>
      <c r="K81" s="665"/>
      <c r="L81" s="662"/>
      <c r="M81" s="666"/>
      <c r="N81" s="662"/>
      <c r="O81" s="666"/>
      <c r="P81" s="667">
        <v>618000</v>
      </c>
      <c r="Q81" s="668"/>
      <c r="R81" s="666"/>
      <c r="S81" s="667">
        <v>618000</v>
      </c>
    </row>
    <row r="82" spans="1:19" s="669" customFormat="1" ht="19.5" customHeight="1" hidden="1">
      <c r="A82" s="663"/>
      <c r="B82" s="662" t="s">
        <v>428</v>
      </c>
      <c r="C82" s="662"/>
      <c r="D82" s="662"/>
      <c r="E82" s="662"/>
      <c r="F82" s="662"/>
      <c r="G82" s="664"/>
      <c r="H82" s="665" t="s">
        <v>170</v>
      </c>
      <c r="I82" s="665"/>
      <c r="J82" s="665"/>
      <c r="K82" s="665"/>
      <c r="L82" s="662"/>
      <c r="M82" s="666"/>
      <c r="N82" s="662"/>
      <c r="O82" s="666"/>
      <c r="P82" s="670">
        <v>20000</v>
      </c>
      <c r="Q82" s="671"/>
      <c r="R82" s="666"/>
      <c r="S82" s="670">
        <v>20000</v>
      </c>
    </row>
    <row r="83" spans="1:19" s="669" customFormat="1" ht="19.5" customHeight="1" hidden="1">
      <c r="A83" s="663"/>
      <c r="B83" s="662" t="s">
        <v>1143</v>
      </c>
      <c r="C83" s="662"/>
      <c r="D83" s="662"/>
      <c r="E83" s="662"/>
      <c r="F83" s="662"/>
      <c r="G83" s="664"/>
      <c r="H83" s="665"/>
      <c r="I83" s="665"/>
      <c r="J83" s="665"/>
      <c r="K83" s="665"/>
      <c r="L83" s="662"/>
      <c r="M83" s="666"/>
      <c r="N83" s="662"/>
      <c r="O83" s="666"/>
      <c r="P83" s="670">
        <v>30000</v>
      </c>
      <c r="Q83" s="671"/>
      <c r="R83" s="666"/>
      <c r="S83" s="670">
        <v>30000</v>
      </c>
    </row>
    <row r="84" spans="1:19" s="669" customFormat="1" ht="19.5" customHeight="1">
      <c r="A84" s="663"/>
      <c r="B84" s="662" t="s">
        <v>283</v>
      </c>
      <c r="C84" s="662"/>
      <c r="D84" s="662"/>
      <c r="E84" s="662"/>
      <c r="F84" s="662"/>
      <c r="G84" s="664"/>
      <c r="H84" s="665" t="s">
        <v>170</v>
      </c>
      <c r="I84" s="665"/>
      <c r="J84" s="665"/>
      <c r="K84" s="665"/>
      <c r="L84" s="662"/>
      <c r="M84" s="666"/>
      <c r="N84" s="662"/>
      <c r="O84" s="666"/>
      <c r="P84" s="670">
        <v>130000</v>
      </c>
      <c r="Q84" s="671"/>
      <c r="R84" s="666"/>
      <c r="S84" s="670">
        <v>130000</v>
      </c>
    </row>
    <row r="85" spans="1:19" s="679" customFormat="1" ht="19.5" customHeight="1" hidden="1">
      <c r="A85" s="672"/>
      <c r="B85" s="673" t="s">
        <v>1144</v>
      </c>
      <c r="C85" s="673"/>
      <c r="D85" s="673"/>
      <c r="E85" s="673"/>
      <c r="F85" s="673"/>
      <c r="G85" s="674"/>
      <c r="H85" s="675"/>
      <c r="I85" s="675"/>
      <c r="J85" s="675"/>
      <c r="K85" s="675"/>
      <c r="L85" s="676"/>
      <c r="M85" s="677"/>
      <c r="N85" s="676"/>
      <c r="O85" s="677"/>
      <c r="P85" s="678">
        <f>P86+P87+P88+P89+P90+P91</f>
        <v>21880000</v>
      </c>
      <c r="Q85" s="678"/>
      <c r="R85" s="677"/>
      <c r="S85" s="671">
        <f>S86+S87+S88+S89+S90+S91</f>
        <v>21880000</v>
      </c>
    </row>
    <row r="86" spans="1:19" s="679" customFormat="1" ht="19.5" customHeight="1" hidden="1">
      <c r="A86" s="672"/>
      <c r="B86" s="676"/>
      <c r="C86" s="1267" t="s">
        <v>1145</v>
      </c>
      <c r="D86" s="1267"/>
      <c r="E86" s="1267"/>
      <c r="F86" s="1267"/>
      <c r="G86" s="1268"/>
      <c r="H86" s="675"/>
      <c r="I86" s="675"/>
      <c r="J86" s="675"/>
      <c r="K86" s="675"/>
      <c r="L86" s="676"/>
      <c r="M86" s="677"/>
      <c r="N86" s="676"/>
      <c r="O86" s="677"/>
      <c r="P86" s="671">
        <v>2000000</v>
      </c>
      <c r="Q86" s="671"/>
      <c r="R86" s="677"/>
      <c r="S86" s="671">
        <v>2000000</v>
      </c>
    </row>
    <row r="87" spans="1:19" s="679" customFormat="1" ht="19.5" customHeight="1" hidden="1">
      <c r="A87" s="672"/>
      <c r="B87" s="680"/>
      <c r="C87" s="1267" t="s">
        <v>1146</v>
      </c>
      <c r="D87" s="1267"/>
      <c r="E87" s="1267"/>
      <c r="F87" s="1267"/>
      <c r="G87" s="1268"/>
      <c r="H87" s="675"/>
      <c r="I87" s="675"/>
      <c r="J87" s="675"/>
      <c r="K87" s="675"/>
      <c r="L87" s="676"/>
      <c r="M87" s="677"/>
      <c r="N87" s="676"/>
      <c r="O87" s="677"/>
      <c r="P87" s="671">
        <v>8000000</v>
      </c>
      <c r="Q87" s="671"/>
      <c r="R87" s="677"/>
      <c r="S87" s="671">
        <v>8000000</v>
      </c>
    </row>
    <row r="88" spans="1:19" s="679" customFormat="1" ht="19.5" customHeight="1" hidden="1">
      <c r="A88" s="672"/>
      <c r="B88" s="680"/>
      <c r="C88" s="681" t="s">
        <v>1147</v>
      </c>
      <c r="D88" s="681"/>
      <c r="E88" s="681"/>
      <c r="F88" s="681"/>
      <c r="G88" s="682"/>
      <c r="H88" s="675"/>
      <c r="I88" s="675"/>
      <c r="J88" s="675"/>
      <c r="K88" s="675"/>
      <c r="L88" s="676"/>
      <c r="M88" s="677"/>
      <c r="N88" s="676"/>
      <c r="O88" s="677"/>
      <c r="P88" s="671">
        <v>100000</v>
      </c>
      <c r="Q88" s="671"/>
      <c r="R88" s="677"/>
      <c r="S88" s="671">
        <v>100000</v>
      </c>
    </row>
    <row r="89" spans="1:19" s="679" customFormat="1" ht="19.5" customHeight="1" hidden="1">
      <c r="A89" s="672"/>
      <c r="B89" s="680"/>
      <c r="C89" s="681" t="s">
        <v>1148</v>
      </c>
      <c r="D89" s="681"/>
      <c r="E89" s="681"/>
      <c r="F89" s="681"/>
      <c r="G89" s="682"/>
      <c r="H89" s="675"/>
      <c r="I89" s="675"/>
      <c r="J89" s="675"/>
      <c r="K89" s="675"/>
      <c r="L89" s="676"/>
      <c r="M89" s="677"/>
      <c r="N89" s="676"/>
      <c r="O89" s="677"/>
      <c r="P89" s="671">
        <v>10000000</v>
      </c>
      <c r="Q89" s="671"/>
      <c r="R89" s="677"/>
      <c r="S89" s="671">
        <v>10000000</v>
      </c>
    </row>
    <row r="90" spans="1:19" s="679" customFormat="1" ht="19.5" customHeight="1" hidden="1">
      <c r="A90" s="672"/>
      <c r="B90" s="680"/>
      <c r="C90" s="681" t="s">
        <v>1149</v>
      </c>
      <c r="D90" s="681"/>
      <c r="E90" s="681"/>
      <c r="F90" s="681"/>
      <c r="G90" s="682"/>
      <c r="H90" s="675"/>
      <c r="I90" s="675"/>
      <c r="J90" s="675"/>
      <c r="K90" s="675"/>
      <c r="L90" s="676"/>
      <c r="M90" s="677"/>
      <c r="N90" s="676"/>
      <c r="O90" s="677"/>
      <c r="P90" s="671">
        <v>1750000</v>
      </c>
      <c r="Q90" s="671"/>
      <c r="R90" s="677"/>
      <c r="S90" s="671">
        <v>1750000</v>
      </c>
    </row>
    <row r="91" spans="1:19" s="679" customFormat="1" ht="19.5" customHeight="1" hidden="1">
      <c r="A91" s="672"/>
      <c r="B91" s="676"/>
      <c r="C91" s="680" t="s">
        <v>1150</v>
      </c>
      <c r="D91" s="680"/>
      <c r="E91" s="680"/>
      <c r="F91" s="683"/>
      <c r="G91" s="684"/>
      <c r="H91" s="675"/>
      <c r="I91" s="675"/>
      <c r="J91" s="675"/>
      <c r="K91" s="675"/>
      <c r="L91" s="676"/>
      <c r="M91" s="677"/>
      <c r="N91" s="676"/>
      <c r="O91" s="677"/>
      <c r="P91" s="671">
        <v>30000</v>
      </c>
      <c r="Q91" s="671"/>
      <c r="R91" s="677"/>
      <c r="S91" s="671">
        <v>30000</v>
      </c>
    </row>
    <row r="92" spans="1:19" s="669" customFormat="1" ht="15" customHeight="1">
      <c r="A92" s="663"/>
      <c r="B92" s="662"/>
      <c r="C92" s="662"/>
      <c r="D92" s="662"/>
      <c r="E92" s="662"/>
      <c r="F92" s="662"/>
      <c r="G92" s="664"/>
      <c r="H92" s="665"/>
      <c r="I92" s="665"/>
      <c r="J92" s="665"/>
      <c r="K92" s="665"/>
      <c r="L92" s="662"/>
      <c r="M92" s="666"/>
      <c r="N92" s="662"/>
      <c r="O92" s="666"/>
      <c r="P92" s="670"/>
      <c r="Q92" s="671"/>
      <c r="R92" s="666"/>
      <c r="S92" s="670"/>
    </row>
    <row r="93" spans="1:19" s="615" customFormat="1" ht="19.5" customHeight="1">
      <c r="A93" s="647" t="s">
        <v>736</v>
      </c>
      <c r="B93" s="648"/>
      <c r="C93" s="648"/>
      <c r="D93" s="648"/>
      <c r="E93" s="648"/>
      <c r="F93" s="648"/>
      <c r="G93" s="649"/>
      <c r="H93" s="685" t="s">
        <v>727</v>
      </c>
      <c r="I93" s="685"/>
      <c r="J93" s="685"/>
      <c r="K93" s="685"/>
      <c r="L93" s="659" t="s">
        <v>775</v>
      </c>
      <c r="M93" s="653"/>
      <c r="N93" s="660"/>
      <c r="O93" s="661" t="s">
        <v>776</v>
      </c>
      <c r="P93" s="657">
        <f>SUM(P96)</f>
        <v>657720</v>
      </c>
      <c r="Q93" s="657"/>
      <c r="R93" s="666"/>
      <c r="S93" s="657"/>
    </row>
    <row r="94" spans="1:19" s="669" customFormat="1" ht="19.5" customHeight="1" hidden="1">
      <c r="A94" s="663"/>
      <c r="B94" s="686" t="s">
        <v>1151</v>
      </c>
      <c r="C94" s="662"/>
      <c r="D94" s="662"/>
      <c r="E94" s="662"/>
      <c r="F94" s="662"/>
      <c r="G94" s="664"/>
      <c r="H94" s="687" t="s">
        <v>652</v>
      </c>
      <c r="I94" s="687"/>
      <c r="J94" s="687"/>
      <c r="K94" s="687"/>
      <c r="L94" s="662"/>
      <c r="M94" s="666"/>
      <c r="N94" s="662"/>
      <c r="O94" s="670"/>
      <c r="P94" s="670"/>
      <c r="Q94" s="670"/>
      <c r="R94" s="666"/>
      <c r="S94" s="670"/>
    </row>
    <row r="95" spans="1:19" s="669" customFormat="1" ht="19.5" customHeight="1" hidden="1">
      <c r="A95" s="663"/>
      <c r="B95" s="686" t="s">
        <v>1152</v>
      </c>
      <c r="C95" s="662"/>
      <c r="D95" s="662"/>
      <c r="E95" s="662"/>
      <c r="F95" s="662"/>
      <c r="G95" s="664"/>
      <c r="H95" s="687" t="s">
        <v>652</v>
      </c>
      <c r="I95" s="687"/>
      <c r="J95" s="687"/>
      <c r="K95" s="687"/>
      <c r="L95" s="662"/>
      <c r="M95" s="666"/>
      <c r="N95" s="662"/>
      <c r="O95" s="666"/>
      <c r="P95" s="670"/>
      <c r="Q95" s="670"/>
      <c r="R95" s="666"/>
      <c r="S95" s="670"/>
    </row>
    <row r="96" spans="1:19" s="669" customFormat="1" ht="21.75" customHeight="1">
      <c r="A96" s="663"/>
      <c r="B96" s="686" t="s">
        <v>1153</v>
      </c>
      <c r="C96" s="662"/>
      <c r="D96" s="662"/>
      <c r="E96" s="662"/>
      <c r="F96" s="662"/>
      <c r="G96" s="664"/>
      <c r="H96" s="688" t="s">
        <v>727</v>
      </c>
      <c r="I96" s="688"/>
      <c r="J96" s="688"/>
      <c r="K96" s="688"/>
      <c r="L96" s="662"/>
      <c r="M96" s="666"/>
      <c r="N96" s="662"/>
      <c r="O96" s="666"/>
      <c r="P96" s="670">
        <v>657720</v>
      </c>
      <c r="Q96" s="670"/>
      <c r="R96" s="666"/>
      <c r="S96" s="670"/>
    </row>
    <row r="97" spans="1:19" s="669" customFormat="1" ht="13.5" customHeight="1">
      <c r="A97" s="663"/>
      <c r="B97" s="662"/>
      <c r="C97" s="662"/>
      <c r="D97" s="662"/>
      <c r="E97" s="662"/>
      <c r="F97" s="662"/>
      <c r="G97" s="664"/>
      <c r="H97" s="688"/>
      <c r="I97" s="688"/>
      <c r="J97" s="688"/>
      <c r="K97" s="688"/>
      <c r="L97" s="662"/>
      <c r="M97" s="666"/>
      <c r="N97" s="662"/>
      <c r="O97" s="666"/>
      <c r="P97" s="670"/>
      <c r="Q97" s="671"/>
      <c r="R97" s="666"/>
      <c r="S97" s="670"/>
    </row>
    <row r="98" spans="1:19" s="697" customFormat="1" ht="19.5" customHeight="1">
      <c r="A98" s="689" t="s">
        <v>1154</v>
      </c>
      <c r="B98" s="690"/>
      <c r="C98" s="690"/>
      <c r="D98" s="690"/>
      <c r="E98" s="690"/>
      <c r="F98" s="690"/>
      <c r="G98" s="691"/>
      <c r="H98" s="685" t="s">
        <v>1013</v>
      </c>
      <c r="I98" s="685"/>
      <c r="J98" s="685"/>
      <c r="K98" s="685"/>
      <c r="L98" s="692" t="s">
        <v>775</v>
      </c>
      <c r="M98" s="693"/>
      <c r="N98" s="694"/>
      <c r="O98" s="695" t="s">
        <v>776</v>
      </c>
      <c r="P98" s="696">
        <v>587200</v>
      </c>
      <c r="Q98" s="696"/>
      <c r="R98" s="693"/>
      <c r="S98" s="696">
        <f>SUM(S100:S105)</f>
        <v>577360</v>
      </c>
    </row>
    <row r="99" spans="1:19" s="707" customFormat="1" ht="19.5" customHeight="1">
      <c r="A99" s="698"/>
      <c r="B99" s="699" t="s">
        <v>1161</v>
      </c>
      <c r="C99" s="699"/>
      <c r="D99" s="699"/>
      <c r="E99" s="699"/>
      <c r="F99" s="699"/>
      <c r="G99" s="700"/>
      <c r="H99" s="1004"/>
      <c r="I99" s="1004"/>
      <c r="J99" s="1004"/>
      <c r="K99" s="1004"/>
      <c r="L99" s="701"/>
      <c r="M99" s="702"/>
      <c r="N99" s="703"/>
      <c r="O99" s="704"/>
      <c r="P99" s="705"/>
      <c r="Q99" s="706"/>
      <c r="R99" s="702"/>
      <c r="S99" s="705"/>
    </row>
    <row r="100" spans="1:19" s="697" customFormat="1" ht="19.5" customHeight="1">
      <c r="A100" s="708"/>
      <c r="B100" s="709"/>
      <c r="C100" s="709" t="s">
        <v>1156</v>
      </c>
      <c r="D100" s="709"/>
      <c r="E100" s="709"/>
      <c r="F100" s="709"/>
      <c r="G100" s="710"/>
      <c r="H100" s="1005"/>
      <c r="I100" s="1005"/>
      <c r="J100" s="1005"/>
      <c r="K100" s="1005"/>
      <c r="L100" s="659"/>
      <c r="M100" s="693"/>
      <c r="N100" s="694"/>
      <c r="O100" s="711"/>
      <c r="P100" s="712">
        <v>322960</v>
      </c>
      <c r="Q100" s="713" t="s">
        <v>1157</v>
      </c>
      <c r="R100" s="713" t="s">
        <v>1157</v>
      </c>
      <c r="S100" s="712">
        <v>215360</v>
      </c>
    </row>
    <row r="101" spans="1:19" s="707" customFormat="1" ht="19.5" customHeight="1">
      <c r="A101" s="698"/>
      <c r="B101" s="699" t="s">
        <v>1152</v>
      </c>
      <c r="C101" s="699"/>
      <c r="D101" s="699"/>
      <c r="E101" s="699"/>
      <c r="F101" s="699"/>
      <c r="G101" s="700"/>
      <c r="H101" s="1004"/>
      <c r="I101" s="1004"/>
      <c r="J101" s="1004"/>
      <c r="K101" s="1004"/>
      <c r="L101" s="659"/>
      <c r="M101" s="693"/>
      <c r="N101" s="694"/>
      <c r="O101" s="711"/>
      <c r="P101" s="712"/>
      <c r="Q101" s="713"/>
      <c r="R101" s="713"/>
      <c r="S101" s="712"/>
    </row>
    <row r="102" spans="1:19" s="697" customFormat="1" ht="19.5" customHeight="1">
      <c r="A102" s="708"/>
      <c r="B102" s="709"/>
      <c r="C102" s="709" t="s">
        <v>1158</v>
      </c>
      <c r="D102" s="709"/>
      <c r="E102" s="709"/>
      <c r="F102" s="709"/>
      <c r="G102" s="710"/>
      <c r="H102" s="1005"/>
      <c r="I102" s="1005"/>
      <c r="J102" s="1005"/>
      <c r="K102" s="1005"/>
      <c r="L102" s="659"/>
      <c r="M102" s="693"/>
      <c r="N102" s="694"/>
      <c r="O102" s="661"/>
      <c r="P102" s="714">
        <v>76336</v>
      </c>
      <c r="Q102" s="713" t="s">
        <v>1159</v>
      </c>
      <c r="R102" s="715" t="s">
        <v>1160</v>
      </c>
      <c r="S102" s="712">
        <v>97000</v>
      </c>
    </row>
    <row r="103" spans="1:19" s="707" customFormat="1" ht="19.5" customHeight="1">
      <c r="A103" s="698"/>
      <c r="B103" s="699" t="s">
        <v>1155</v>
      </c>
      <c r="C103" s="699"/>
      <c r="D103" s="699"/>
      <c r="E103" s="699"/>
      <c r="F103" s="699"/>
      <c r="G103" s="700"/>
      <c r="H103" s="1004"/>
      <c r="I103" s="1004"/>
      <c r="J103" s="1004"/>
      <c r="K103" s="1004"/>
      <c r="L103" s="716"/>
      <c r="M103" s="713"/>
      <c r="N103" s="717"/>
      <c r="O103" s="718"/>
      <c r="P103" s="712"/>
      <c r="Q103" s="713"/>
      <c r="R103" s="713"/>
      <c r="S103" s="712"/>
    </row>
    <row r="104" spans="1:19" s="697" customFormat="1" ht="19.5" customHeight="1">
      <c r="A104" s="708"/>
      <c r="B104" s="709"/>
      <c r="C104" s="709" t="s">
        <v>1162</v>
      </c>
      <c r="D104" s="709"/>
      <c r="E104" s="709"/>
      <c r="F104" s="709"/>
      <c r="G104" s="710"/>
      <c r="H104" s="1005"/>
      <c r="I104" s="1005"/>
      <c r="J104" s="1005"/>
      <c r="K104" s="1005"/>
      <c r="L104" s="719"/>
      <c r="M104" s="720"/>
      <c r="N104" s="721"/>
      <c r="O104" s="720"/>
      <c r="P104" s="712">
        <v>20000</v>
      </c>
      <c r="Q104" s="715" t="s">
        <v>1163</v>
      </c>
      <c r="R104" s="715" t="s">
        <v>1164</v>
      </c>
      <c r="S104" s="712">
        <v>15000</v>
      </c>
    </row>
    <row r="105" spans="1:19" s="697" customFormat="1" ht="19.5" customHeight="1">
      <c r="A105" s="708"/>
      <c r="B105" s="709"/>
      <c r="C105" s="709" t="s">
        <v>1165</v>
      </c>
      <c r="D105" s="709"/>
      <c r="E105" s="709"/>
      <c r="F105" s="709"/>
      <c r="G105" s="710"/>
      <c r="H105" s="685"/>
      <c r="I105" s="685"/>
      <c r="J105" s="685"/>
      <c r="K105" s="685"/>
      <c r="L105" s="719"/>
      <c r="M105" s="720"/>
      <c r="N105" s="721"/>
      <c r="O105" s="720"/>
      <c r="P105" s="712">
        <v>167904</v>
      </c>
      <c r="Q105" s="715" t="s">
        <v>1163</v>
      </c>
      <c r="R105" s="715" t="s">
        <v>1166</v>
      </c>
      <c r="S105" s="712">
        <v>250000</v>
      </c>
    </row>
    <row r="106" spans="1:19" s="669" customFormat="1" ht="15.75" customHeight="1">
      <c r="A106" s="663"/>
      <c r="B106" s="699"/>
      <c r="C106" s="662"/>
      <c r="D106" s="662"/>
      <c r="E106" s="662"/>
      <c r="F106" s="662"/>
      <c r="G106" s="664"/>
      <c r="H106" s="665"/>
      <c r="I106" s="665"/>
      <c r="J106" s="665"/>
      <c r="K106" s="665"/>
      <c r="L106" s="662"/>
      <c r="M106" s="666"/>
      <c r="N106" s="662"/>
      <c r="O106" s="666"/>
      <c r="P106" s="670"/>
      <c r="Q106" s="671"/>
      <c r="R106" s="666"/>
      <c r="S106" s="670"/>
    </row>
    <row r="107" spans="1:19" s="726" customFormat="1" ht="19.5" customHeight="1">
      <c r="A107" s="722" t="s">
        <v>1167</v>
      </c>
      <c r="B107" s="723"/>
      <c r="C107" s="723"/>
      <c r="D107" s="723"/>
      <c r="E107" s="723"/>
      <c r="F107" s="723"/>
      <c r="G107" s="724"/>
      <c r="H107" s="685" t="s">
        <v>377</v>
      </c>
      <c r="I107" s="685"/>
      <c r="J107" s="685"/>
      <c r="K107" s="685"/>
      <c r="L107" s="690"/>
      <c r="M107" s="693"/>
      <c r="N107" s="690"/>
      <c r="O107" s="693"/>
      <c r="P107" s="696">
        <f>SUM(P109:P145)</f>
        <v>2100000</v>
      </c>
      <c r="Q107" s="696"/>
      <c r="R107" s="725" t="s">
        <v>1168</v>
      </c>
      <c r="S107" s="696">
        <f>SUM(S109:S139)</f>
        <v>3007500</v>
      </c>
    </row>
    <row r="108" spans="1:19" s="733" customFormat="1" ht="19.5" customHeight="1">
      <c r="A108" s="708"/>
      <c r="B108" s="727" t="s">
        <v>1169</v>
      </c>
      <c r="C108" s="728"/>
      <c r="D108" s="709"/>
      <c r="E108" s="709"/>
      <c r="F108" s="709"/>
      <c r="G108" s="710"/>
      <c r="H108" s="729"/>
      <c r="I108" s="729"/>
      <c r="J108" s="729"/>
      <c r="K108" s="729"/>
      <c r="L108" s="727"/>
      <c r="M108" s="715"/>
      <c r="N108" s="727"/>
      <c r="O108" s="715"/>
      <c r="P108" s="730"/>
      <c r="Q108" s="731"/>
      <c r="R108" s="732"/>
      <c r="S108" s="731"/>
    </row>
    <row r="109" spans="1:19" s="726" customFormat="1" ht="19.5" customHeight="1">
      <c r="A109" s="708"/>
      <c r="B109" s="727"/>
      <c r="C109" s="727" t="s">
        <v>1170</v>
      </c>
      <c r="D109" s="709"/>
      <c r="E109" s="709"/>
      <c r="F109" s="709"/>
      <c r="G109" s="710"/>
      <c r="H109" s="729"/>
      <c r="I109" s="729"/>
      <c r="J109" s="729"/>
      <c r="K109" s="729"/>
      <c r="L109" s="727"/>
      <c r="M109" s="715"/>
      <c r="N109" s="727"/>
      <c r="O109" s="715"/>
      <c r="P109" s="730">
        <v>62000</v>
      </c>
      <c r="Q109" s="734"/>
      <c r="R109" s="735" t="s">
        <v>1171</v>
      </c>
      <c r="S109" s="712">
        <v>175000</v>
      </c>
    </row>
    <row r="110" spans="1:19" s="726" customFormat="1" ht="19.5" customHeight="1">
      <c r="A110" s="708"/>
      <c r="B110" s="727"/>
      <c r="C110" s="727" t="s">
        <v>1172</v>
      </c>
      <c r="D110" s="709"/>
      <c r="E110" s="709"/>
      <c r="F110" s="709"/>
      <c r="G110" s="710"/>
      <c r="H110" s="729"/>
      <c r="I110" s="729"/>
      <c r="J110" s="729"/>
      <c r="K110" s="729"/>
      <c r="L110" s="727"/>
      <c r="M110" s="715"/>
      <c r="N110" s="727"/>
      <c r="O110" s="715"/>
      <c r="P110" s="730">
        <v>48000</v>
      </c>
      <c r="Q110" s="734"/>
      <c r="R110" s="735" t="s">
        <v>1171</v>
      </c>
      <c r="S110" s="712">
        <v>150000</v>
      </c>
    </row>
    <row r="111" spans="1:19" s="726" customFormat="1" ht="19.5" customHeight="1">
      <c r="A111" s="708"/>
      <c r="B111" s="727"/>
      <c r="C111" s="727" t="s">
        <v>1173</v>
      </c>
      <c r="D111" s="709"/>
      <c r="E111" s="709"/>
      <c r="F111" s="709"/>
      <c r="G111" s="710"/>
      <c r="H111" s="729"/>
      <c r="I111" s="729"/>
      <c r="J111" s="729"/>
      <c r="K111" s="729"/>
      <c r="L111" s="727"/>
      <c r="M111" s="715"/>
      <c r="N111" s="727"/>
      <c r="O111" s="715"/>
      <c r="P111" s="730">
        <v>200000</v>
      </c>
      <c r="Q111" s="734"/>
      <c r="R111" s="735" t="s">
        <v>1174</v>
      </c>
      <c r="S111" s="712">
        <v>150000</v>
      </c>
    </row>
    <row r="112" spans="1:19" s="726" customFormat="1" ht="19.5" customHeight="1">
      <c r="A112" s="708"/>
      <c r="B112" s="727"/>
      <c r="C112" s="727" t="s">
        <v>1175</v>
      </c>
      <c r="D112" s="709"/>
      <c r="E112" s="709"/>
      <c r="F112" s="709"/>
      <c r="G112" s="710"/>
      <c r="H112" s="729"/>
      <c r="I112" s="729"/>
      <c r="J112" s="729"/>
      <c r="K112" s="729"/>
      <c r="L112" s="727"/>
      <c r="M112" s="715"/>
      <c r="N112" s="727"/>
      <c r="O112" s="715"/>
      <c r="P112" s="730">
        <v>40000</v>
      </c>
      <c r="Q112" s="734"/>
      <c r="R112" s="735" t="s">
        <v>1176</v>
      </c>
      <c r="S112" s="712">
        <v>270000</v>
      </c>
    </row>
    <row r="113" spans="1:19" s="726" customFormat="1" ht="19.5" customHeight="1">
      <c r="A113" s="708"/>
      <c r="B113" s="727"/>
      <c r="C113" s="727" t="s">
        <v>1177</v>
      </c>
      <c r="D113" s="709"/>
      <c r="E113" s="709"/>
      <c r="F113" s="709"/>
      <c r="G113" s="710"/>
      <c r="H113" s="729"/>
      <c r="I113" s="729"/>
      <c r="J113" s="729"/>
      <c r="K113" s="729"/>
      <c r="L113" s="727"/>
      <c r="M113" s="715"/>
      <c r="N113" s="727"/>
      <c r="O113" s="715"/>
      <c r="P113" s="730">
        <v>22000</v>
      </c>
      <c r="Q113" s="734"/>
      <c r="R113" s="735" t="s">
        <v>1178</v>
      </c>
      <c r="S113" s="712">
        <v>85000</v>
      </c>
    </row>
    <row r="114" spans="1:19" s="726" customFormat="1" ht="19.5" customHeight="1">
      <c r="A114" s="708"/>
      <c r="B114" s="727"/>
      <c r="C114" s="727" t="s">
        <v>1179</v>
      </c>
      <c r="D114" s="709"/>
      <c r="E114" s="709"/>
      <c r="F114" s="709"/>
      <c r="G114" s="710"/>
      <c r="H114" s="729"/>
      <c r="I114" s="729"/>
      <c r="J114" s="729"/>
      <c r="K114" s="729"/>
      <c r="L114" s="727"/>
      <c r="M114" s="715"/>
      <c r="N114" s="727"/>
      <c r="O114" s="715"/>
      <c r="P114" s="730">
        <v>42000</v>
      </c>
      <c r="Q114" s="734"/>
      <c r="R114" s="735" t="s">
        <v>1180</v>
      </c>
      <c r="S114" s="712">
        <v>130000</v>
      </c>
    </row>
    <row r="115" spans="1:19" s="726" customFormat="1" ht="19.5" customHeight="1">
      <c r="A115" s="708"/>
      <c r="B115" s="727"/>
      <c r="C115" s="727" t="s">
        <v>1181</v>
      </c>
      <c r="D115" s="709"/>
      <c r="E115" s="709"/>
      <c r="F115" s="709"/>
      <c r="G115" s="710"/>
      <c r="H115" s="729"/>
      <c r="I115" s="729"/>
      <c r="J115" s="729"/>
      <c r="K115" s="729"/>
      <c r="L115" s="727"/>
      <c r="M115" s="715"/>
      <c r="N115" s="727"/>
      <c r="O115" s="715"/>
      <c r="P115" s="730">
        <v>30000</v>
      </c>
      <c r="Q115" s="734"/>
      <c r="R115" s="735" t="s">
        <v>1182</v>
      </c>
      <c r="S115" s="712">
        <v>35000</v>
      </c>
    </row>
    <row r="116" spans="1:19" s="733" customFormat="1" ht="19.5" customHeight="1">
      <c r="A116" s="708"/>
      <c r="B116" s="727"/>
      <c r="C116" s="727" t="s">
        <v>1183</v>
      </c>
      <c r="D116" s="709"/>
      <c r="E116" s="709"/>
      <c r="F116" s="709"/>
      <c r="G116" s="710"/>
      <c r="H116" s="729"/>
      <c r="I116" s="729"/>
      <c r="J116" s="729"/>
      <c r="K116" s="729"/>
      <c r="L116" s="727"/>
      <c r="M116" s="715"/>
      <c r="N116" s="727"/>
      <c r="O116" s="715"/>
      <c r="P116" s="730">
        <v>22000</v>
      </c>
      <c r="Q116" s="734"/>
      <c r="R116" s="735" t="s">
        <v>1178</v>
      </c>
      <c r="S116" s="712">
        <v>80000</v>
      </c>
    </row>
    <row r="117" spans="1:19" s="733" customFormat="1" ht="19.5" customHeight="1">
      <c r="A117" s="708"/>
      <c r="B117" s="727"/>
      <c r="C117" s="727" t="s">
        <v>1184</v>
      </c>
      <c r="D117" s="709"/>
      <c r="E117" s="709"/>
      <c r="F117" s="709"/>
      <c r="G117" s="710"/>
      <c r="H117" s="729"/>
      <c r="I117" s="729"/>
      <c r="J117" s="729"/>
      <c r="K117" s="729"/>
      <c r="L117" s="727"/>
      <c r="M117" s="715"/>
      <c r="N117" s="727"/>
      <c r="O117" s="715"/>
      <c r="P117" s="730">
        <v>50000</v>
      </c>
      <c r="Q117" s="734"/>
      <c r="R117" s="735" t="s">
        <v>1185</v>
      </c>
      <c r="S117" s="712">
        <v>50000</v>
      </c>
    </row>
    <row r="118" spans="1:19" s="733" customFormat="1" ht="19.5" customHeight="1">
      <c r="A118" s="708"/>
      <c r="B118" s="727"/>
      <c r="C118" s="727" t="s">
        <v>1186</v>
      </c>
      <c r="D118" s="709"/>
      <c r="E118" s="709"/>
      <c r="F118" s="709"/>
      <c r="G118" s="710"/>
      <c r="H118" s="729"/>
      <c r="I118" s="729"/>
      <c r="J118" s="729"/>
      <c r="K118" s="729"/>
      <c r="L118" s="727"/>
      <c r="M118" s="715"/>
      <c r="N118" s="727"/>
      <c r="O118" s="715"/>
      <c r="P118" s="730">
        <v>15000</v>
      </c>
      <c r="Q118" s="734"/>
      <c r="R118" s="735" t="s">
        <v>1187</v>
      </c>
      <c r="S118" s="712">
        <v>70000</v>
      </c>
    </row>
    <row r="119" spans="1:19" s="733" customFormat="1" ht="19.5" customHeight="1">
      <c r="A119" s="708"/>
      <c r="B119" s="727"/>
      <c r="C119" s="727" t="s">
        <v>1188</v>
      </c>
      <c r="D119" s="709"/>
      <c r="E119" s="709"/>
      <c r="F119" s="709"/>
      <c r="G119" s="710"/>
      <c r="H119" s="729"/>
      <c r="I119" s="729"/>
      <c r="J119" s="729"/>
      <c r="K119" s="729"/>
      <c r="L119" s="727"/>
      <c r="M119" s="715"/>
      <c r="N119" s="727"/>
      <c r="O119" s="715"/>
      <c r="P119" s="730">
        <v>24000</v>
      </c>
      <c r="Q119" s="734"/>
      <c r="R119" s="735" t="s">
        <v>1180</v>
      </c>
      <c r="S119" s="712">
        <v>52500</v>
      </c>
    </row>
    <row r="120" spans="1:19" s="733" customFormat="1" ht="19.5" customHeight="1">
      <c r="A120" s="708"/>
      <c r="B120" s="727"/>
      <c r="C120" s="727" t="s">
        <v>1189</v>
      </c>
      <c r="D120" s="709"/>
      <c r="E120" s="709"/>
      <c r="F120" s="709"/>
      <c r="G120" s="710"/>
      <c r="H120" s="729"/>
      <c r="I120" s="729"/>
      <c r="J120" s="729"/>
      <c r="K120" s="729"/>
      <c r="L120" s="727"/>
      <c r="M120" s="715"/>
      <c r="N120" s="727"/>
      <c r="O120" s="715"/>
      <c r="P120" s="730">
        <v>10000</v>
      </c>
      <c r="Q120" s="734"/>
      <c r="R120" s="735" t="s">
        <v>1187</v>
      </c>
      <c r="S120" s="712">
        <v>80000</v>
      </c>
    </row>
    <row r="121" spans="1:19" s="733" customFormat="1" ht="19.5" customHeight="1">
      <c r="A121" s="708"/>
      <c r="B121" s="727"/>
      <c r="C121" s="727" t="s">
        <v>1190</v>
      </c>
      <c r="D121" s="709"/>
      <c r="E121" s="709"/>
      <c r="F121" s="709"/>
      <c r="G121" s="710"/>
      <c r="H121" s="729"/>
      <c r="I121" s="729"/>
      <c r="J121" s="729"/>
      <c r="K121" s="729"/>
      <c r="L121" s="727"/>
      <c r="M121" s="715"/>
      <c r="N121" s="727"/>
      <c r="O121" s="715"/>
      <c r="P121" s="730">
        <v>28000</v>
      </c>
      <c r="Q121" s="734"/>
      <c r="R121" s="735" t="s">
        <v>1174</v>
      </c>
      <c r="S121" s="712">
        <v>60000</v>
      </c>
    </row>
    <row r="122" spans="1:19" s="733" customFormat="1" ht="19.5" customHeight="1">
      <c r="A122" s="708"/>
      <c r="B122" s="727"/>
      <c r="C122" s="727" t="s">
        <v>1191</v>
      </c>
      <c r="D122" s="709"/>
      <c r="E122" s="709"/>
      <c r="F122" s="709"/>
      <c r="G122" s="710"/>
      <c r="H122" s="729"/>
      <c r="I122" s="729"/>
      <c r="J122" s="729"/>
      <c r="K122" s="729"/>
      <c r="L122" s="727"/>
      <c r="M122" s="715"/>
      <c r="N122" s="727"/>
      <c r="O122" s="715"/>
      <c r="P122" s="730">
        <v>306000</v>
      </c>
      <c r="Q122" s="734"/>
      <c r="R122" s="735" t="s">
        <v>1192</v>
      </c>
      <c r="S122" s="712">
        <v>60000</v>
      </c>
    </row>
    <row r="123" spans="1:19" s="733" customFormat="1" ht="19.5" customHeight="1">
      <c r="A123" s="708"/>
      <c r="B123" s="727"/>
      <c r="C123" s="727" t="s">
        <v>1193</v>
      </c>
      <c r="D123" s="709"/>
      <c r="E123" s="709"/>
      <c r="F123" s="709"/>
      <c r="G123" s="710"/>
      <c r="H123" s="729"/>
      <c r="I123" s="729"/>
      <c r="J123" s="729"/>
      <c r="K123" s="729"/>
      <c r="L123" s="727"/>
      <c r="M123" s="715"/>
      <c r="N123" s="727"/>
      <c r="O123" s="715"/>
      <c r="P123" s="730">
        <v>61200</v>
      </c>
      <c r="Q123" s="734"/>
      <c r="R123" s="735" t="s">
        <v>1182</v>
      </c>
      <c r="S123" s="712">
        <v>30000</v>
      </c>
    </row>
    <row r="124" spans="1:19" s="733" customFormat="1" ht="19.5" customHeight="1">
      <c r="A124" s="708"/>
      <c r="B124" s="727"/>
      <c r="C124" s="727" t="s">
        <v>1194</v>
      </c>
      <c r="D124" s="709"/>
      <c r="E124" s="709"/>
      <c r="F124" s="709"/>
      <c r="G124" s="710"/>
      <c r="H124" s="729"/>
      <c r="I124" s="729"/>
      <c r="J124" s="729"/>
      <c r="K124" s="729"/>
      <c r="L124" s="727"/>
      <c r="M124" s="715"/>
      <c r="N124" s="727"/>
      <c r="O124" s="715"/>
      <c r="P124" s="730">
        <v>30000</v>
      </c>
      <c r="Q124" s="734"/>
      <c r="R124" s="735" t="s">
        <v>1178</v>
      </c>
      <c r="S124" s="712">
        <v>50000</v>
      </c>
    </row>
    <row r="125" spans="1:19" s="733" customFormat="1" ht="19.5" customHeight="1">
      <c r="A125" s="708"/>
      <c r="B125" s="727"/>
      <c r="C125" s="727" t="s">
        <v>1195</v>
      </c>
      <c r="D125" s="709"/>
      <c r="E125" s="709"/>
      <c r="F125" s="709"/>
      <c r="G125" s="710"/>
      <c r="H125" s="729"/>
      <c r="I125" s="729"/>
      <c r="J125" s="729"/>
      <c r="K125" s="729"/>
      <c r="L125" s="727"/>
      <c r="M125" s="715"/>
      <c r="N125" s="727"/>
      <c r="O125" s="715"/>
      <c r="P125" s="730">
        <v>52500</v>
      </c>
      <c r="Q125" s="734"/>
      <c r="R125" s="735" t="s">
        <v>1174</v>
      </c>
      <c r="S125" s="712">
        <v>60000</v>
      </c>
    </row>
    <row r="126" spans="1:19" s="733" customFormat="1" ht="19.5" customHeight="1">
      <c r="A126" s="708"/>
      <c r="B126" s="727"/>
      <c r="C126" s="727" t="s">
        <v>1196</v>
      </c>
      <c r="D126" s="709"/>
      <c r="E126" s="709"/>
      <c r="F126" s="709"/>
      <c r="G126" s="710"/>
      <c r="H126" s="729"/>
      <c r="I126" s="729"/>
      <c r="J126" s="729"/>
      <c r="K126" s="729"/>
      <c r="L126" s="727"/>
      <c r="M126" s="715"/>
      <c r="N126" s="727"/>
      <c r="O126" s="715"/>
      <c r="P126" s="730">
        <v>52500</v>
      </c>
      <c r="Q126" s="734"/>
      <c r="R126" s="735" t="s">
        <v>1185</v>
      </c>
      <c r="S126" s="712">
        <v>60000</v>
      </c>
    </row>
    <row r="127" spans="1:19" s="733" customFormat="1" ht="19.5" customHeight="1">
      <c r="A127" s="708"/>
      <c r="B127" s="727"/>
      <c r="C127" s="727" t="s">
        <v>1197</v>
      </c>
      <c r="D127" s="709"/>
      <c r="E127" s="709"/>
      <c r="F127" s="709"/>
      <c r="G127" s="710"/>
      <c r="H127" s="729"/>
      <c r="I127" s="729"/>
      <c r="J127" s="729"/>
      <c r="K127" s="729"/>
      <c r="L127" s="727"/>
      <c r="M127" s="715"/>
      <c r="N127" s="727"/>
      <c r="O127" s="715"/>
      <c r="P127" s="730">
        <v>40000</v>
      </c>
      <c r="Q127" s="734"/>
      <c r="R127" s="735" t="s">
        <v>1185</v>
      </c>
      <c r="S127" s="712">
        <v>50000</v>
      </c>
    </row>
    <row r="128" spans="1:19" s="733" customFormat="1" ht="19.5" customHeight="1">
      <c r="A128" s="708"/>
      <c r="B128" s="727"/>
      <c r="C128" s="727" t="s">
        <v>1198</v>
      </c>
      <c r="D128" s="709"/>
      <c r="E128" s="709"/>
      <c r="F128" s="709"/>
      <c r="G128" s="710"/>
      <c r="H128" s="729"/>
      <c r="I128" s="729"/>
      <c r="J128" s="729"/>
      <c r="K128" s="729"/>
      <c r="L128" s="727"/>
      <c r="M128" s="715"/>
      <c r="N128" s="727"/>
      <c r="O128" s="715"/>
      <c r="P128" s="730">
        <v>20000</v>
      </c>
      <c r="Q128" s="734"/>
      <c r="R128" s="735" t="s">
        <v>1180</v>
      </c>
      <c r="S128" s="712">
        <v>50000</v>
      </c>
    </row>
    <row r="129" spans="1:19" s="733" customFormat="1" ht="19.5" customHeight="1">
      <c r="A129" s="708"/>
      <c r="B129" s="727"/>
      <c r="C129" s="727" t="s">
        <v>1199</v>
      </c>
      <c r="D129" s="709"/>
      <c r="E129" s="709"/>
      <c r="F129" s="709"/>
      <c r="G129" s="710"/>
      <c r="H129" s="729"/>
      <c r="I129" s="729"/>
      <c r="J129" s="729"/>
      <c r="K129" s="729"/>
      <c r="L129" s="727"/>
      <c r="M129" s="715"/>
      <c r="N129" s="727"/>
      <c r="O129" s="715"/>
      <c r="P129" s="730">
        <v>180000</v>
      </c>
      <c r="Q129" s="734"/>
      <c r="R129" s="735" t="s">
        <v>1174</v>
      </c>
      <c r="S129" s="712">
        <v>60000</v>
      </c>
    </row>
    <row r="130" spans="1:19" s="733" customFormat="1" ht="19.5" customHeight="1">
      <c r="A130" s="708"/>
      <c r="B130" s="727"/>
      <c r="C130" s="727" t="s">
        <v>1200</v>
      </c>
      <c r="D130" s="709"/>
      <c r="E130" s="709"/>
      <c r="F130" s="709"/>
      <c r="G130" s="710"/>
      <c r="H130" s="729"/>
      <c r="I130" s="729"/>
      <c r="J130" s="729"/>
      <c r="K130" s="729"/>
      <c r="L130" s="727"/>
      <c r="M130" s="715"/>
      <c r="N130" s="727"/>
      <c r="O130" s="715"/>
      <c r="P130" s="730">
        <v>40000</v>
      </c>
      <c r="Q130" s="734"/>
      <c r="R130" s="735" t="s">
        <v>1182</v>
      </c>
      <c r="S130" s="712">
        <v>60000</v>
      </c>
    </row>
    <row r="131" spans="1:19" s="733" customFormat="1" ht="19.5" customHeight="1">
      <c r="A131" s="708"/>
      <c r="B131" s="727"/>
      <c r="C131" s="727" t="s">
        <v>1201</v>
      </c>
      <c r="D131" s="709"/>
      <c r="E131" s="709"/>
      <c r="F131" s="709"/>
      <c r="G131" s="710"/>
      <c r="H131" s="729"/>
      <c r="I131" s="729"/>
      <c r="J131" s="729"/>
      <c r="K131" s="729"/>
      <c r="L131" s="727"/>
      <c r="M131" s="715"/>
      <c r="N131" s="727"/>
      <c r="O131" s="715"/>
      <c r="P131" s="730">
        <v>38000</v>
      </c>
      <c r="Q131" s="734"/>
      <c r="R131" s="735" t="s">
        <v>1178</v>
      </c>
      <c r="S131" s="712">
        <v>70000</v>
      </c>
    </row>
    <row r="132" spans="1:19" s="733" customFormat="1" ht="19.5" customHeight="1">
      <c r="A132" s="708"/>
      <c r="B132" s="727"/>
      <c r="C132" s="727" t="s">
        <v>1202</v>
      </c>
      <c r="D132" s="709"/>
      <c r="E132" s="709"/>
      <c r="F132" s="709"/>
      <c r="G132" s="710"/>
      <c r="H132" s="729"/>
      <c r="I132" s="729"/>
      <c r="J132" s="729"/>
      <c r="K132" s="729"/>
      <c r="L132" s="727"/>
      <c r="M132" s="715"/>
      <c r="N132" s="727"/>
      <c r="O132" s="715"/>
      <c r="P132" s="730">
        <v>30000</v>
      </c>
      <c r="Q132" s="734"/>
      <c r="R132" s="735" t="s">
        <v>1185</v>
      </c>
      <c r="S132" s="712">
        <v>110000</v>
      </c>
    </row>
    <row r="133" spans="1:19" s="733" customFormat="1" ht="19.5" customHeight="1">
      <c r="A133" s="708"/>
      <c r="B133" s="727"/>
      <c r="C133" s="727" t="s">
        <v>1203</v>
      </c>
      <c r="D133" s="709"/>
      <c r="E133" s="709"/>
      <c r="F133" s="709"/>
      <c r="G133" s="710"/>
      <c r="H133" s="729"/>
      <c r="I133" s="729"/>
      <c r="J133" s="729"/>
      <c r="K133" s="729"/>
      <c r="L133" s="727"/>
      <c r="M133" s="715"/>
      <c r="N133" s="727"/>
      <c r="O133" s="715"/>
      <c r="P133" s="730">
        <v>60000</v>
      </c>
      <c r="Q133" s="734"/>
      <c r="R133" s="735" t="s">
        <v>1180</v>
      </c>
      <c r="S133" s="712">
        <v>70000</v>
      </c>
    </row>
    <row r="134" spans="1:19" s="733" customFormat="1" ht="19.5" customHeight="1">
      <c r="A134" s="708"/>
      <c r="B134" s="727"/>
      <c r="C134" s="727" t="s">
        <v>1204</v>
      </c>
      <c r="D134" s="709"/>
      <c r="E134" s="709"/>
      <c r="F134" s="709"/>
      <c r="G134" s="710"/>
      <c r="H134" s="729"/>
      <c r="I134" s="729"/>
      <c r="J134" s="729"/>
      <c r="K134" s="729"/>
      <c r="L134" s="727"/>
      <c r="M134" s="715"/>
      <c r="N134" s="727"/>
      <c r="O134" s="715"/>
      <c r="P134" s="730">
        <v>60000</v>
      </c>
      <c r="Q134" s="734"/>
      <c r="R134" s="735" t="s">
        <v>1180</v>
      </c>
      <c r="S134" s="712">
        <v>40000</v>
      </c>
    </row>
    <row r="135" spans="1:19" s="733" customFormat="1" ht="19.5" customHeight="1">
      <c r="A135" s="708"/>
      <c r="B135" s="727"/>
      <c r="C135" s="727" t="s">
        <v>1205</v>
      </c>
      <c r="D135" s="709"/>
      <c r="E135" s="709"/>
      <c r="F135" s="709"/>
      <c r="G135" s="710"/>
      <c r="H135" s="729"/>
      <c r="I135" s="729"/>
      <c r="J135" s="729"/>
      <c r="K135" s="729"/>
      <c r="L135" s="727"/>
      <c r="M135" s="715"/>
      <c r="N135" s="727"/>
      <c r="O135" s="715"/>
      <c r="P135" s="730">
        <v>70000</v>
      </c>
      <c r="Q135" s="734"/>
      <c r="R135" s="735" t="s">
        <v>1174</v>
      </c>
      <c r="S135" s="712">
        <v>60000</v>
      </c>
    </row>
    <row r="136" spans="1:19" s="733" customFormat="1" ht="19.5" customHeight="1">
      <c r="A136" s="708"/>
      <c r="B136" s="727"/>
      <c r="C136" s="727" t="s">
        <v>1188</v>
      </c>
      <c r="D136" s="709"/>
      <c r="E136" s="709"/>
      <c r="F136" s="709"/>
      <c r="G136" s="710"/>
      <c r="H136" s="729"/>
      <c r="I136" s="729"/>
      <c r="J136" s="729"/>
      <c r="K136" s="729"/>
      <c r="L136" s="727"/>
      <c r="M136" s="715"/>
      <c r="N136" s="727"/>
      <c r="O136" s="715"/>
      <c r="P136" s="730">
        <v>30000</v>
      </c>
      <c r="Q136" s="734"/>
      <c r="R136" s="735" t="s">
        <v>1180</v>
      </c>
      <c r="S136" s="712">
        <v>60000</v>
      </c>
    </row>
    <row r="137" spans="1:19" s="733" customFormat="1" ht="19.5" customHeight="1">
      <c r="A137" s="708"/>
      <c r="B137" s="727"/>
      <c r="C137" s="727" t="s">
        <v>1206</v>
      </c>
      <c r="D137" s="709"/>
      <c r="E137" s="709"/>
      <c r="F137" s="709"/>
      <c r="G137" s="710"/>
      <c r="H137" s="729"/>
      <c r="I137" s="729"/>
      <c r="J137" s="729"/>
      <c r="K137" s="729"/>
      <c r="L137" s="727"/>
      <c r="M137" s="715"/>
      <c r="N137" s="727"/>
      <c r="O137" s="715"/>
      <c r="P137" s="730">
        <v>49800</v>
      </c>
      <c r="Q137" s="734"/>
      <c r="R137" s="735" t="s">
        <v>1185</v>
      </c>
      <c r="S137" s="712">
        <v>30000</v>
      </c>
    </row>
    <row r="138" spans="1:19" s="733" customFormat="1" ht="19.5" customHeight="1">
      <c r="A138" s="708"/>
      <c r="B138" s="727"/>
      <c r="C138" s="727" t="s">
        <v>1207</v>
      </c>
      <c r="D138" s="709"/>
      <c r="E138" s="709"/>
      <c r="F138" s="709"/>
      <c r="G138" s="710"/>
      <c r="H138" s="729"/>
      <c r="I138" s="729"/>
      <c r="J138" s="729"/>
      <c r="K138" s="729"/>
      <c r="L138" s="727"/>
      <c r="M138" s="715"/>
      <c r="N138" s="727"/>
      <c r="O138" s="715"/>
      <c r="P138" s="730">
        <v>63000</v>
      </c>
      <c r="Q138" s="734"/>
      <c r="R138" s="735" t="s">
        <v>1178</v>
      </c>
      <c r="S138" s="712">
        <v>450000</v>
      </c>
    </row>
    <row r="139" spans="1:19" s="733" customFormat="1" ht="19.5" customHeight="1">
      <c r="A139" s="708"/>
      <c r="B139" s="727"/>
      <c r="C139" s="727" t="s">
        <v>1208</v>
      </c>
      <c r="D139" s="709"/>
      <c r="E139" s="709"/>
      <c r="F139" s="709"/>
      <c r="G139" s="710"/>
      <c r="H139" s="729"/>
      <c r="I139" s="729"/>
      <c r="J139" s="729"/>
      <c r="K139" s="729"/>
      <c r="L139" s="727"/>
      <c r="M139" s="715"/>
      <c r="N139" s="727"/>
      <c r="O139" s="715"/>
      <c r="P139" s="730">
        <v>10000</v>
      </c>
      <c r="Q139" s="734"/>
      <c r="R139" s="735" t="s">
        <v>1176</v>
      </c>
      <c r="S139" s="712">
        <v>250000</v>
      </c>
    </row>
    <row r="140" spans="1:19" s="733" customFormat="1" ht="19.5" customHeight="1">
      <c r="A140" s="708"/>
      <c r="B140" s="727"/>
      <c r="C140" s="727" t="s">
        <v>1170</v>
      </c>
      <c r="D140" s="709"/>
      <c r="E140" s="709"/>
      <c r="F140" s="709"/>
      <c r="G140" s="710"/>
      <c r="H140" s="729"/>
      <c r="I140" s="729"/>
      <c r="J140" s="729"/>
      <c r="K140" s="729"/>
      <c r="L140" s="727"/>
      <c r="M140" s="715"/>
      <c r="N140" s="727"/>
      <c r="O140" s="715"/>
      <c r="P140" s="730">
        <v>22000</v>
      </c>
      <c r="Q140" s="734"/>
      <c r="R140" s="735" t="s">
        <v>1171</v>
      </c>
      <c r="S140" s="712"/>
    </row>
    <row r="141" spans="1:19" s="733" customFormat="1" ht="19.5" customHeight="1">
      <c r="A141" s="708"/>
      <c r="B141" s="727"/>
      <c r="C141" s="727" t="s">
        <v>1209</v>
      </c>
      <c r="D141" s="709"/>
      <c r="E141" s="709"/>
      <c r="F141" s="709"/>
      <c r="G141" s="710"/>
      <c r="H141" s="729"/>
      <c r="I141" s="729"/>
      <c r="J141" s="729"/>
      <c r="K141" s="729"/>
      <c r="L141" s="727"/>
      <c r="M141" s="715"/>
      <c r="N141" s="727"/>
      <c r="O141" s="715"/>
      <c r="P141" s="730">
        <v>70000</v>
      </c>
      <c r="Q141" s="734"/>
      <c r="R141" s="735" t="s">
        <v>1180</v>
      </c>
      <c r="S141" s="712"/>
    </row>
    <row r="142" spans="1:19" s="733" customFormat="1" ht="19.5" customHeight="1">
      <c r="A142" s="708"/>
      <c r="B142" s="727"/>
      <c r="C142" s="727" t="s">
        <v>1210</v>
      </c>
      <c r="D142" s="709"/>
      <c r="E142" s="709"/>
      <c r="F142" s="709"/>
      <c r="G142" s="710"/>
      <c r="H142" s="729"/>
      <c r="I142" s="729"/>
      <c r="J142" s="729"/>
      <c r="K142" s="729"/>
      <c r="L142" s="727"/>
      <c r="M142" s="715"/>
      <c r="N142" s="727"/>
      <c r="O142" s="715"/>
      <c r="P142" s="730">
        <v>40000</v>
      </c>
      <c r="Q142" s="734"/>
      <c r="R142" s="735" t="s">
        <v>1171</v>
      </c>
      <c r="S142" s="712"/>
    </row>
    <row r="143" spans="1:19" s="733" customFormat="1" ht="19.5" customHeight="1">
      <c r="A143" s="708"/>
      <c r="B143" s="727"/>
      <c r="C143" s="727" t="s">
        <v>1211</v>
      </c>
      <c r="D143" s="709"/>
      <c r="E143" s="709"/>
      <c r="F143" s="709"/>
      <c r="G143" s="710"/>
      <c r="H143" s="729"/>
      <c r="I143" s="729"/>
      <c r="J143" s="729"/>
      <c r="K143" s="729"/>
      <c r="L143" s="727"/>
      <c r="M143" s="715"/>
      <c r="N143" s="727"/>
      <c r="O143" s="715"/>
      <c r="P143" s="730">
        <v>22000</v>
      </c>
      <c r="Q143" s="734"/>
      <c r="R143" s="735" t="s">
        <v>1178</v>
      </c>
      <c r="S143" s="712"/>
    </row>
    <row r="144" spans="1:19" s="733" customFormat="1" ht="19.5" customHeight="1">
      <c r="A144" s="708"/>
      <c r="B144" s="727"/>
      <c r="C144" s="727" t="s">
        <v>1212</v>
      </c>
      <c r="D144" s="709"/>
      <c r="E144" s="709"/>
      <c r="F144" s="709"/>
      <c r="G144" s="710"/>
      <c r="H144" s="729"/>
      <c r="I144" s="729"/>
      <c r="J144" s="729"/>
      <c r="K144" s="729"/>
      <c r="L144" s="727"/>
      <c r="M144" s="715"/>
      <c r="N144" s="727"/>
      <c r="O144" s="715"/>
      <c r="P144" s="730">
        <v>140000</v>
      </c>
      <c r="Q144" s="734"/>
      <c r="R144" s="735" t="s">
        <v>1174</v>
      </c>
      <c r="S144" s="712"/>
    </row>
    <row r="145" spans="1:19" s="733" customFormat="1" ht="19.5" customHeight="1">
      <c r="A145" s="708"/>
      <c r="B145" s="727"/>
      <c r="C145" s="727" t="s">
        <v>1172</v>
      </c>
      <c r="D145" s="709"/>
      <c r="E145" s="709"/>
      <c r="F145" s="709"/>
      <c r="G145" s="710"/>
      <c r="H145" s="729"/>
      <c r="I145" s="729"/>
      <c r="J145" s="729"/>
      <c r="K145" s="729"/>
      <c r="L145" s="727"/>
      <c r="M145" s="715"/>
      <c r="N145" s="727"/>
      <c r="O145" s="715"/>
      <c r="P145" s="730">
        <v>20000</v>
      </c>
      <c r="Q145" s="734"/>
      <c r="R145" s="735" t="s">
        <v>1176</v>
      </c>
      <c r="S145" s="712"/>
    </row>
    <row r="146" spans="1:19" s="669" customFormat="1" ht="14.25" customHeight="1">
      <c r="A146" s="663"/>
      <c r="B146" s="686"/>
      <c r="C146" s="686"/>
      <c r="D146" s="686"/>
      <c r="E146" s="686"/>
      <c r="F146" s="662"/>
      <c r="G146" s="664"/>
      <c r="H146" s="665"/>
      <c r="I146" s="665"/>
      <c r="J146" s="665"/>
      <c r="K146" s="665"/>
      <c r="L146" s="662"/>
      <c r="M146" s="666"/>
      <c r="N146" s="662"/>
      <c r="O146" s="666"/>
      <c r="P146" s="670"/>
      <c r="Q146" s="671"/>
      <c r="R146" s="666"/>
      <c r="S146" s="670"/>
    </row>
    <row r="147" spans="1:19" s="726" customFormat="1" ht="19.5" customHeight="1">
      <c r="A147" s="722" t="s">
        <v>1213</v>
      </c>
      <c r="B147" s="723"/>
      <c r="C147" s="723"/>
      <c r="D147" s="723"/>
      <c r="E147" s="723"/>
      <c r="F147" s="723"/>
      <c r="G147" s="724"/>
      <c r="H147" s="685" t="s">
        <v>1214</v>
      </c>
      <c r="I147" s="685"/>
      <c r="J147" s="685"/>
      <c r="K147" s="685"/>
      <c r="L147" s="692" t="s">
        <v>775</v>
      </c>
      <c r="M147" s="693"/>
      <c r="N147" s="694"/>
      <c r="O147" s="661" t="s">
        <v>776</v>
      </c>
      <c r="P147" s="696">
        <v>597000</v>
      </c>
      <c r="Q147" s="731"/>
      <c r="R147" s="736"/>
      <c r="S147" s="696">
        <f>SUM(S150:S211)</f>
        <v>1553000</v>
      </c>
    </row>
    <row r="148" spans="1:19" s="745" customFormat="1" ht="19.5" customHeight="1">
      <c r="A148" s="698"/>
      <c r="B148" s="737" t="s">
        <v>1215</v>
      </c>
      <c r="C148" s="737"/>
      <c r="D148" s="737"/>
      <c r="E148" s="737"/>
      <c r="F148" s="737"/>
      <c r="G148" s="738"/>
      <c r="H148" s="739" t="s">
        <v>1216</v>
      </c>
      <c r="I148" s="739"/>
      <c r="J148" s="739"/>
      <c r="K148" s="739"/>
      <c r="L148" s="991"/>
      <c r="M148" s="740"/>
      <c r="N148" s="741"/>
      <c r="O148" s="742"/>
      <c r="P148" s="743"/>
      <c r="Q148" s="743"/>
      <c r="R148" s="732"/>
      <c r="S148" s="744"/>
    </row>
    <row r="149" spans="1:19" s="745" customFormat="1" ht="19.5" customHeight="1">
      <c r="A149" s="698"/>
      <c r="B149" s="737"/>
      <c r="C149" s="737" t="s">
        <v>1217</v>
      </c>
      <c r="D149" s="737"/>
      <c r="E149" s="737"/>
      <c r="F149" s="737"/>
      <c r="G149" s="738"/>
      <c r="H149" s="739" t="s">
        <v>1218</v>
      </c>
      <c r="I149" s="739"/>
      <c r="J149" s="739"/>
      <c r="K149" s="739"/>
      <c r="L149" s="992"/>
      <c r="M149" s="746"/>
      <c r="N149" s="747"/>
      <c r="O149" s="748"/>
      <c r="P149" s="743"/>
      <c r="Q149" s="749"/>
      <c r="R149" s="750"/>
      <c r="S149" s="751"/>
    </row>
    <row r="150" spans="1:19" s="726" customFormat="1" ht="19.5" customHeight="1">
      <c r="A150" s="689"/>
      <c r="B150" s="727"/>
      <c r="C150" s="727"/>
      <c r="D150" s="727" t="s">
        <v>1219</v>
      </c>
      <c r="E150" s="752"/>
      <c r="F150" s="752"/>
      <c r="G150" s="752"/>
      <c r="H150" s="753"/>
      <c r="I150" s="753"/>
      <c r="J150" s="753"/>
      <c r="K150" s="753"/>
      <c r="L150" s="993"/>
      <c r="M150" s="754"/>
      <c r="N150" s="755"/>
      <c r="O150" s="756"/>
      <c r="P150" s="744">
        <v>60000</v>
      </c>
      <c r="Q150" s="730"/>
      <c r="R150" s="715" t="s">
        <v>1220</v>
      </c>
      <c r="S150" s="712">
        <v>30000</v>
      </c>
    </row>
    <row r="151" spans="1:19" s="733" customFormat="1" ht="19.5" customHeight="1">
      <c r="A151" s="708"/>
      <c r="B151" s="737" t="s">
        <v>1221</v>
      </c>
      <c r="C151" s="737"/>
      <c r="D151" s="737"/>
      <c r="E151" s="737"/>
      <c r="F151" s="737"/>
      <c r="G151" s="737"/>
      <c r="H151" s="739" t="s">
        <v>540</v>
      </c>
      <c r="I151" s="739"/>
      <c r="J151" s="739"/>
      <c r="K151" s="739"/>
      <c r="L151" s="991"/>
      <c r="M151" s="740"/>
      <c r="N151" s="757"/>
      <c r="O151" s="758"/>
      <c r="P151" s="744"/>
      <c r="Q151" s="744"/>
      <c r="R151" s="746"/>
      <c r="S151" s="712">
        <v>60000</v>
      </c>
    </row>
    <row r="152" spans="1:19" s="745" customFormat="1" ht="19.5" customHeight="1">
      <c r="A152" s="698"/>
      <c r="B152" s="752"/>
      <c r="C152" s="727" t="s">
        <v>1222</v>
      </c>
      <c r="D152" s="727" t="s">
        <v>1223</v>
      </c>
      <c r="E152" s="727"/>
      <c r="F152" s="727"/>
      <c r="G152" s="727"/>
      <c r="H152" s="753"/>
      <c r="I152" s="753"/>
      <c r="J152" s="753"/>
      <c r="K152" s="753"/>
      <c r="L152" s="993"/>
      <c r="M152" s="754"/>
      <c r="N152" s="755"/>
      <c r="O152" s="756"/>
      <c r="P152" s="744">
        <v>25000</v>
      </c>
      <c r="Q152" s="730"/>
      <c r="R152" s="715" t="s">
        <v>1224</v>
      </c>
      <c r="S152" s="751"/>
    </row>
    <row r="153" spans="1:19" s="726" customFormat="1" ht="19.5" customHeight="1">
      <c r="A153" s="689"/>
      <c r="B153" s="752"/>
      <c r="C153" s="727"/>
      <c r="D153" s="727" t="s">
        <v>1225</v>
      </c>
      <c r="E153" s="727"/>
      <c r="F153" s="727"/>
      <c r="G153" s="727"/>
      <c r="H153" s="753"/>
      <c r="I153" s="753"/>
      <c r="J153" s="753"/>
      <c r="K153" s="753"/>
      <c r="L153" s="993"/>
      <c r="M153" s="754"/>
      <c r="N153" s="755"/>
      <c r="O153" s="756"/>
      <c r="P153" s="744">
        <v>25000</v>
      </c>
      <c r="Q153" s="730"/>
      <c r="R153" s="715" t="s">
        <v>1226</v>
      </c>
      <c r="S153" s="759">
        <v>20000</v>
      </c>
    </row>
    <row r="154" spans="1:19" s="745" customFormat="1" ht="19.5" customHeight="1">
      <c r="A154" s="698"/>
      <c r="B154" s="737" t="s">
        <v>1161</v>
      </c>
      <c r="C154" s="737"/>
      <c r="D154" s="737"/>
      <c r="E154" s="737"/>
      <c r="F154" s="737"/>
      <c r="G154" s="738"/>
      <c r="H154" s="739" t="s">
        <v>1227</v>
      </c>
      <c r="I154" s="739"/>
      <c r="J154" s="739"/>
      <c r="K154" s="739"/>
      <c r="L154" s="991"/>
      <c r="M154" s="740"/>
      <c r="N154" s="741"/>
      <c r="O154" s="742"/>
      <c r="P154" s="744"/>
      <c r="Q154" s="744"/>
      <c r="R154" s="746"/>
      <c r="S154" s="749"/>
    </row>
    <row r="155" spans="1:19" s="745" customFormat="1" ht="19.5" customHeight="1">
      <c r="A155" s="698"/>
      <c r="B155" s="737"/>
      <c r="C155" s="737" t="s">
        <v>1228</v>
      </c>
      <c r="D155" s="737"/>
      <c r="E155" s="737"/>
      <c r="F155" s="737"/>
      <c r="G155" s="738"/>
      <c r="H155" s="739" t="s">
        <v>1227</v>
      </c>
      <c r="I155" s="739"/>
      <c r="J155" s="739"/>
      <c r="K155" s="739"/>
      <c r="L155" s="992"/>
      <c r="M155" s="746"/>
      <c r="N155" s="747"/>
      <c r="O155" s="748"/>
      <c r="P155" s="744"/>
      <c r="Q155" s="744"/>
      <c r="R155" s="744"/>
      <c r="S155" s="760"/>
    </row>
    <row r="156" spans="1:19" s="726" customFormat="1" ht="19.5" customHeight="1">
      <c r="A156" s="689"/>
      <c r="B156" s="727"/>
      <c r="C156" s="727" t="s">
        <v>1229</v>
      </c>
      <c r="D156" s="727" t="s">
        <v>1230</v>
      </c>
      <c r="E156" s="727"/>
      <c r="F156" s="727"/>
      <c r="G156" s="761"/>
      <c r="H156" s="753"/>
      <c r="I156" s="753"/>
      <c r="J156" s="753"/>
      <c r="K156" s="753"/>
      <c r="L156" s="762" t="s">
        <v>775</v>
      </c>
      <c r="M156" s="754"/>
      <c r="N156" s="763"/>
      <c r="O156" s="764" t="s">
        <v>776</v>
      </c>
      <c r="P156" s="730">
        <v>9000</v>
      </c>
      <c r="Q156" s="730"/>
      <c r="R156" s="730" t="s">
        <v>1231</v>
      </c>
      <c r="S156" s="712">
        <v>50000</v>
      </c>
    </row>
    <row r="157" spans="1:19" s="726" customFormat="1" ht="19.5" customHeight="1">
      <c r="A157" s="689"/>
      <c r="B157" s="727"/>
      <c r="C157" s="727" t="s">
        <v>1232</v>
      </c>
      <c r="D157" s="727" t="s">
        <v>1233</v>
      </c>
      <c r="E157" s="727"/>
      <c r="F157" s="727"/>
      <c r="G157" s="761"/>
      <c r="H157" s="753"/>
      <c r="I157" s="753"/>
      <c r="J157" s="753"/>
      <c r="K157" s="753"/>
      <c r="L157" s="993"/>
      <c r="M157" s="754"/>
      <c r="N157" s="763"/>
      <c r="O157" s="764"/>
      <c r="P157" s="730">
        <v>9000</v>
      </c>
      <c r="Q157" s="730"/>
      <c r="R157" s="730" t="s">
        <v>1234</v>
      </c>
      <c r="S157" s="712">
        <v>50000</v>
      </c>
    </row>
    <row r="158" spans="1:19" s="726" customFormat="1" ht="19.5" customHeight="1">
      <c r="A158" s="689"/>
      <c r="B158" s="727"/>
      <c r="C158" s="727" t="s">
        <v>1235</v>
      </c>
      <c r="D158" s="727" t="s">
        <v>1236</v>
      </c>
      <c r="E158" s="727"/>
      <c r="F158" s="727"/>
      <c r="G158" s="761"/>
      <c r="H158" s="753"/>
      <c r="I158" s="753"/>
      <c r="J158" s="753"/>
      <c r="K158" s="753"/>
      <c r="L158" s="762"/>
      <c r="M158" s="754"/>
      <c r="N158" s="763"/>
      <c r="O158" s="764"/>
      <c r="P158" s="730">
        <v>9000</v>
      </c>
      <c r="Q158" s="730"/>
      <c r="R158" s="730" t="s">
        <v>1234</v>
      </c>
      <c r="S158" s="712">
        <v>50000</v>
      </c>
    </row>
    <row r="159" spans="1:19" s="726" customFormat="1" ht="19.5" customHeight="1">
      <c r="A159" s="689"/>
      <c r="B159" s="727"/>
      <c r="C159" s="727"/>
      <c r="D159" s="727"/>
      <c r="E159" s="727"/>
      <c r="F159" s="727" t="s">
        <v>1237</v>
      </c>
      <c r="G159" s="761"/>
      <c r="H159" s="753"/>
      <c r="I159" s="753"/>
      <c r="J159" s="753"/>
      <c r="K159" s="753"/>
      <c r="L159" s="993"/>
      <c r="M159" s="754"/>
      <c r="N159" s="763"/>
      <c r="O159" s="764"/>
      <c r="P159" s="730">
        <v>9000</v>
      </c>
      <c r="Q159" s="730"/>
      <c r="R159" s="730" t="s">
        <v>1238</v>
      </c>
      <c r="S159" s="712">
        <v>50000</v>
      </c>
    </row>
    <row r="160" spans="1:19" s="726" customFormat="1" ht="19.5" customHeight="1">
      <c r="A160" s="689"/>
      <c r="B160" s="727"/>
      <c r="C160" s="727"/>
      <c r="D160" s="727"/>
      <c r="E160" s="727"/>
      <c r="F160" s="727" t="s">
        <v>1239</v>
      </c>
      <c r="G160" s="761"/>
      <c r="H160" s="753"/>
      <c r="I160" s="753"/>
      <c r="J160" s="753"/>
      <c r="K160" s="753"/>
      <c r="L160" s="993"/>
      <c r="M160" s="754"/>
      <c r="N160" s="763"/>
      <c r="O160" s="764"/>
      <c r="P160" s="730">
        <v>9000</v>
      </c>
      <c r="Q160" s="730"/>
      <c r="R160" s="730" t="s">
        <v>1238</v>
      </c>
      <c r="S160" s="712">
        <v>50000</v>
      </c>
    </row>
    <row r="161" spans="1:19" s="726" customFormat="1" ht="19.5" customHeight="1">
      <c r="A161" s="689"/>
      <c r="B161" s="727"/>
      <c r="C161" s="727"/>
      <c r="D161" s="727"/>
      <c r="E161" s="727"/>
      <c r="F161" s="727" t="s">
        <v>1240</v>
      </c>
      <c r="G161" s="761"/>
      <c r="H161" s="753"/>
      <c r="I161" s="753"/>
      <c r="J161" s="753"/>
      <c r="K161" s="753"/>
      <c r="L161" s="993"/>
      <c r="M161" s="754"/>
      <c r="N161" s="763"/>
      <c r="O161" s="764"/>
      <c r="P161" s="730">
        <v>9000</v>
      </c>
      <c r="Q161" s="730"/>
      <c r="R161" s="730" t="s">
        <v>1238</v>
      </c>
      <c r="S161" s="712">
        <v>50000</v>
      </c>
    </row>
    <row r="162" spans="1:19" s="726" customFormat="1" ht="19.5" customHeight="1">
      <c r="A162" s="689"/>
      <c r="B162" s="727"/>
      <c r="C162" s="727"/>
      <c r="D162" s="727"/>
      <c r="E162" s="727"/>
      <c r="F162" s="727" t="s">
        <v>1241</v>
      </c>
      <c r="G162" s="761"/>
      <c r="H162" s="753"/>
      <c r="I162" s="753"/>
      <c r="J162" s="753"/>
      <c r="K162" s="753"/>
      <c r="L162" s="993"/>
      <c r="M162" s="754"/>
      <c r="N162" s="763"/>
      <c r="O162" s="764"/>
      <c r="P162" s="730">
        <v>9000</v>
      </c>
      <c r="Q162" s="730"/>
      <c r="R162" s="730" t="s">
        <v>1238</v>
      </c>
      <c r="S162" s="712">
        <v>50000</v>
      </c>
    </row>
    <row r="163" spans="1:19" s="733" customFormat="1" ht="19.5" customHeight="1">
      <c r="A163" s="708"/>
      <c r="B163" s="737" t="s">
        <v>1152</v>
      </c>
      <c r="C163" s="765"/>
      <c r="D163" s="765"/>
      <c r="E163" s="765"/>
      <c r="F163" s="766"/>
      <c r="G163" s="738"/>
      <c r="H163" s="739" t="s">
        <v>1242</v>
      </c>
      <c r="I163" s="739"/>
      <c r="J163" s="739"/>
      <c r="K163" s="739"/>
      <c r="L163" s="991"/>
      <c r="M163" s="740"/>
      <c r="N163" s="741"/>
      <c r="O163" s="742"/>
      <c r="P163" s="744"/>
      <c r="Q163" s="744"/>
      <c r="R163" s="744"/>
      <c r="S163" s="712">
        <v>50000</v>
      </c>
    </row>
    <row r="164" spans="1:19" s="745" customFormat="1" ht="19.5" customHeight="1">
      <c r="A164" s="698"/>
      <c r="B164" s="737"/>
      <c r="C164" s="737" t="s">
        <v>1217</v>
      </c>
      <c r="D164" s="737"/>
      <c r="E164" s="737"/>
      <c r="F164" s="738"/>
      <c r="G164" s="738"/>
      <c r="H164" s="1006" t="s">
        <v>540</v>
      </c>
      <c r="I164" s="1006"/>
      <c r="J164" s="1006"/>
      <c r="K164" s="1006"/>
      <c r="L164" s="992"/>
      <c r="M164" s="746"/>
      <c r="N164" s="747"/>
      <c r="O164" s="748"/>
      <c r="P164" s="744"/>
      <c r="Q164" s="744"/>
      <c r="R164" s="744"/>
      <c r="S164" s="749"/>
    </row>
    <row r="165" spans="1:19" s="726" customFormat="1" ht="19.5" customHeight="1">
      <c r="A165" s="689"/>
      <c r="B165" s="727"/>
      <c r="C165" s="727" t="s">
        <v>1243</v>
      </c>
      <c r="D165" s="727"/>
      <c r="E165" s="727"/>
      <c r="F165" s="727"/>
      <c r="G165" s="767"/>
      <c r="H165" s="1007"/>
      <c r="I165" s="1007"/>
      <c r="J165" s="1007"/>
      <c r="K165" s="1007"/>
      <c r="L165" s="993"/>
      <c r="M165" s="754"/>
      <c r="N165" s="763"/>
      <c r="O165" s="764"/>
      <c r="P165" s="768">
        <v>40000</v>
      </c>
      <c r="Q165" s="768"/>
      <c r="R165" s="768" t="s">
        <v>1244</v>
      </c>
      <c r="S165" s="712">
        <v>10000</v>
      </c>
    </row>
    <row r="166" spans="1:19" s="726" customFormat="1" ht="19.5" customHeight="1">
      <c r="A166" s="689"/>
      <c r="B166" s="727"/>
      <c r="C166" s="727"/>
      <c r="D166" s="727" t="s">
        <v>1245</v>
      </c>
      <c r="E166" s="727" t="s">
        <v>1246</v>
      </c>
      <c r="F166" s="727"/>
      <c r="G166" s="767"/>
      <c r="H166" s="753"/>
      <c r="I166" s="753"/>
      <c r="J166" s="753"/>
      <c r="K166" s="753"/>
      <c r="L166" s="993"/>
      <c r="M166" s="754"/>
      <c r="N166" s="763"/>
      <c r="O166" s="764"/>
      <c r="P166" s="768"/>
      <c r="Q166" s="768"/>
      <c r="R166" s="768"/>
      <c r="S166" s="712">
        <v>10000</v>
      </c>
    </row>
    <row r="167" spans="1:19" s="726" customFormat="1" ht="19.5" customHeight="1">
      <c r="A167" s="689"/>
      <c r="B167" s="727"/>
      <c r="C167" s="727"/>
      <c r="D167" s="727"/>
      <c r="E167" s="727"/>
      <c r="F167" s="727"/>
      <c r="G167" s="767"/>
      <c r="H167" s="753"/>
      <c r="I167" s="753"/>
      <c r="J167" s="753"/>
      <c r="K167" s="753"/>
      <c r="L167" s="993"/>
      <c r="M167" s="754"/>
      <c r="N167" s="763"/>
      <c r="O167" s="764"/>
      <c r="P167" s="768"/>
      <c r="Q167" s="768"/>
      <c r="R167" s="768"/>
      <c r="S167" s="712"/>
    </row>
    <row r="168" spans="1:19" s="733" customFormat="1" ht="19.5" customHeight="1">
      <c r="A168" s="708"/>
      <c r="B168" s="737"/>
      <c r="C168" s="737" t="s">
        <v>1247</v>
      </c>
      <c r="D168" s="737"/>
      <c r="E168" s="737"/>
      <c r="F168" s="737"/>
      <c r="G168" s="738" t="s">
        <v>76</v>
      </c>
      <c r="H168" s="739" t="s">
        <v>1248</v>
      </c>
      <c r="I168" s="739"/>
      <c r="J168" s="739"/>
      <c r="K168" s="739"/>
      <c r="L168" s="991"/>
      <c r="M168" s="740"/>
      <c r="N168" s="741"/>
      <c r="O168" s="742"/>
      <c r="P168" s="769"/>
      <c r="Q168" s="769"/>
      <c r="R168" s="744"/>
      <c r="S168" s="712">
        <v>10000</v>
      </c>
    </row>
    <row r="169" spans="1:19" s="726" customFormat="1" ht="19.5" customHeight="1">
      <c r="A169" s="689"/>
      <c r="B169" s="727"/>
      <c r="C169" s="727" t="s">
        <v>1249</v>
      </c>
      <c r="D169" s="727"/>
      <c r="E169" s="727"/>
      <c r="F169" s="727"/>
      <c r="G169" s="767"/>
      <c r="H169" s="753"/>
      <c r="I169" s="753"/>
      <c r="J169" s="753"/>
      <c r="K169" s="753"/>
      <c r="L169" s="993"/>
      <c r="M169" s="754"/>
      <c r="N169" s="763"/>
      <c r="O169" s="764"/>
      <c r="P169" s="768">
        <v>15000</v>
      </c>
      <c r="Q169" s="768"/>
      <c r="R169" s="768" t="s">
        <v>1244</v>
      </c>
      <c r="S169" s="712">
        <v>10000</v>
      </c>
    </row>
    <row r="170" spans="1:19" s="726" customFormat="1" ht="19.5" customHeight="1">
      <c r="A170" s="689"/>
      <c r="B170" s="727"/>
      <c r="C170" s="727" t="s">
        <v>1250</v>
      </c>
      <c r="D170" s="727"/>
      <c r="E170" s="727"/>
      <c r="F170" s="727"/>
      <c r="G170" s="767"/>
      <c r="H170" s="753"/>
      <c r="I170" s="753"/>
      <c r="J170" s="753"/>
      <c r="K170" s="753"/>
      <c r="L170" s="993"/>
      <c r="M170" s="754"/>
      <c r="N170" s="763"/>
      <c r="O170" s="764"/>
      <c r="P170" s="768">
        <v>15000</v>
      </c>
      <c r="Q170" s="768"/>
      <c r="R170" s="768" t="s">
        <v>1244</v>
      </c>
      <c r="S170" s="712">
        <v>10000</v>
      </c>
    </row>
    <row r="171" spans="1:19" s="726" customFormat="1" ht="19.5" customHeight="1">
      <c r="A171" s="689"/>
      <c r="B171" s="727"/>
      <c r="C171" s="727" t="s">
        <v>1251</v>
      </c>
      <c r="D171" s="727"/>
      <c r="E171" s="727"/>
      <c r="F171" s="727"/>
      <c r="G171" s="767"/>
      <c r="H171" s="753"/>
      <c r="I171" s="753"/>
      <c r="J171" s="753"/>
      <c r="K171" s="753"/>
      <c r="L171" s="993"/>
      <c r="M171" s="754"/>
      <c r="N171" s="763"/>
      <c r="O171" s="764"/>
      <c r="P171" s="768">
        <v>15000</v>
      </c>
      <c r="Q171" s="768"/>
      <c r="R171" s="768" t="s">
        <v>1244</v>
      </c>
      <c r="S171" s="712">
        <v>10000</v>
      </c>
    </row>
    <row r="172" spans="1:19" s="726" customFormat="1" ht="19.5" customHeight="1">
      <c r="A172" s="689"/>
      <c r="B172" s="727"/>
      <c r="C172" s="727"/>
      <c r="D172" s="727" t="s">
        <v>1252</v>
      </c>
      <c r="E172" s="727"/>
      <c r="F172" s="727"/>
      <c r="G172" s="767"/>
      <c r="H172" s="753"/>
      <c r="I172" s="753"/>
      <c r="J172" s="753"/>
      <c r="K172" s="753"/>
      <c r="L172" s="993"/>
      <c r="M172" s="754"/>
      <c r="N172" s="763"/>
      <c r="O172" s="764"/>
      <c r="P172" s="768">
        <v>15000</v>
      </c>
      <c r="Q172" s="768"/>
      <c r="R172" s="768" t="s">
        <v>1244</v>
      </c>
      <c r="S172" s="712">
        <v>10000</v>
      </c>
    </row>
    <row r="173" spans="1:19" s="726" customFormat="1" ht="19.5" customHeight="1">
      <c r="A173" s="689"/>
      <c r="B173" s="727"/>
      <c r="C173" s="727"/>
      <c r="D173" s="727" t="s">
        <v>1253</v>
      </c>
      <c r="E173" s="727"/>
      <c r="F173" s="727"/>
      <c r="G173" s="767"/>
      <c r="H173" s="753"/>
      <c r="I173" s="753"/>
      <c r="J173" s="753"/>
      <c r="K173" s="753"/>
      <c r="L173" s="993"/>
      <c r="M173" s="754"/>
      <c r="N173" s="763"/>
      <c r="O173" s="764"/>
      <c r="P173" s="768">
        <v>15000</v>
      </c>
      <c r="Q173" s="768"/>
      <c r="R173" s="768" t="s">
        <v>1244</v>
      </c>
      <c r="S173" s="712">
        <v>10000</v>
      </c>
    </row>
    <row r="174" spans="1:19" s="726" customFormat="1" ht="19.5" customHeight="1">
      <c r="A174" s="689"/>
      <c r="B174" s="727"/>
      <c r="C174" s="727"/>
      <c r="D174" s="727" t="s">
        <v>1254</v>
      </c>
      <c r="E174" s="727"/>
      <c r="F174" s="727"/>
      <c r="G174" s="767"/>
      <c r="H174" s="753"/>
      <c r="I174" s="753"/>
      <c r="J174" s="753"/>
      <c r="K174" s="753"/>
      <c r="L174" s="993"/>
      <c r="M174" s="754"/>
      <c r="N174" s="763"/>
      <c r="O174" s="764"/>
      <c r="P174" s="768">
        <v>15000</v>
      </c>
      <c r="Q174" s="768"/>
      <c r="R174" s="768" t="s">
        <v>1244</v>
      </c>
      <c r="S174" s="712">
        <v>10000</v>
      </c>
    </row>
    <row r="175" spans="1:19" s="745" customFormat="1" ht="19.5" customHeight="1">
      <c r="A175" s="698"/>
      <c r="B175" s="727"/>
      <c r="C175" s="727"/>
      <c r="D175" s="727" t="s">
        <v>1255</v>
      </c>
      <c r="E175" s="727"/>
      <c r="F175" s="727"/>
      <c r="G175" s="767"/>
      <c r="H175" s="753"/>
      <c r="I175" s="753"/>
      <c r="J175" s="753"/>
      <c r="K175" s="753"/>
      <c r="L175" s="993"/>
      <c r="M175" s="754"/>
      <c r="N175" s="763"/>
      <c r="O175" s="764"/>
      <c r="P175" s="768">
        <v>15000</v>
      </c>
      <c r="Q175" s="768"/>
      <c r="R175" s="768" t="s">
        <v>1244</v>
      </c>
      <c r="S175" s="760"/>
    </row>
    <row r="176" spans="1:19" s="745" customFormat="1" ht="19.5" customHeight="1">
      <c r="A176" s="698"/>
      <c r="B176" s="727"/>
      <c r="C176" s="727"/>
      <c r="D176" s="727" t="s">
        <v>1256</v>
      </c>
      <c r="E176" s="727"/>
      <c r="F176" s="727"/>
      <c r="G176" s="767"/>
      <c r="H176" s="753"/>
      <c r="I176" s="753"/>
      <c r="J176" s="753"/>
      <c r="K176" s="753"/>
      <c r="L176" s="993"/>
      <c r="M176" s="754"/>
      <c r="N176" s="763"/>
      <c r="O176" s="764"/>
      <c r="P176" s="768">
        <v>15000</v>
      </c>
      <c r="Q176" s="768"/>
      <c r="R176" s="768" t="s">
        <v>1244</v>
      </c>
      <c r="S176" s="749"/>
    </row>
    <row r="177" spans="1:19" s="726" customFormat="1" ht="19.5" customHeight="1">
      <c r="A177" s="689"/>
      <c r="B177" s="727"/>
      <c r="C177" s="727"/>
      <c r="D177" s="727" t="s">
        <v>1257</v>
      </c>
      <c r="E177" s="727"/>
      <c r="F177" s="727"/>
      <c r="G177" s="767"/>
      <c r="H177" s="753"/>
      <c r="I177" s="753"/>
      <c r="J177" s="753"/>
      <c r="K177" s="753"/>
      <c r="L177" s="993"/>
      <c r="M177" s="754"/>
      <c r="N177" s="763"/>
      <c r="O177" s="764"/>
      <c r="P177" s="768">
        <v>15000</v>
      </c>
      <c r="Q177" s="768"/>
      <c r="R177" s="768" t="s">
        <v>1244</v>
      </c>
      <c r="S177" s="770">
        <v>50000</v>
      </c>
    </row>
    <row r="178" spans="1:19" s="745" customFormat="1" ht="19.5" customHeight="1">
      <c r="A178" s="698"/>
      <c r="B178" s="727"/>
      <c r="C178" s="727"/>
      <c r="D178" s="727" t="s">
        <v>1258</v>
      </c>
      <c r="E178" s="727"/>
      <c r="F178" s="727"/>
      <c r="G178" s="767"/>
      <c r="H178" s="753"/>
      <c r="I178" s="753"/>
      <c r="J178" s="753"/>
      <c r="K178" s="753"/>
      <c r="L178" s="993"/>
      <c r="M178" s="754"/>
      <c r="N178" s="763"/>
      <c r="O178" s="764"/>
      <c r="P178" s="768">
        <v>15000</v>
      </c>
      <c r="Q178" s="768"/>
      <c r="R178" s="768" t="s">
        <v>1244</v>
      </c>
      <c r="S178" s="771"/>
    </row>
    <row r="179" spans="1:19" s="726" customFormat="1" ht="19.5" customHeight="1">
      <c r="A179" s="708"/>
      <c r="B179" s="727"/>
      <c r="C179" s="727"/>
      <c r="D179" s="727" t="s">
        <v>1259</v>
      </c>
      <c r="E179" s="727"/>
      <c r="F179" s="727"/>
      <c r="G179" s="767"/>
      <c r="H179" s="753"/>
      <c r="I179" s="753"/>
      <c r="J179" s="753"/>
      <c r="K179" s="753"/>
      <c r="L179" s="993"/>
      <c r="M179" s="754"/>
      <c r="N179" s="763"/>
      <c r="O179" s="764"/>
      <c r="P179" s="768">
        <v>15000</v>
      </c>
      <c r="Q179" s="768"/>
      <c r="R179" s="768" t="s">
        <v>1244</v>
      </c>
      <c r="S179" s="770">
        <v>40000</v>
      </c>
    </row>
    <row r="180" spans="1:19" s="733" customFormat="1" ht="19.5" customHeight="1">
      <c r="A180" s="708"/>
      <c r="B180" s="737" t="s">
        <v>1260</v>
      </c>
      <c r="C180" s="737"/>
      <c r="D180" s="737"/>
      <c r="E180" s="737"/>
      <c r="F180" s="738"/>
      <c r="G180" s="738"/>
      <c r="H180" s="739" t="s">
        <v>1261</v>
      </c>
      <c r="I180" s="739"/>
      <c r="J180" s="739"/>
      <c r="K180" s="739"/>
      <c r="L180" s="991"/>
      <c r="M180" s="740"/>
      <c r="N180" s="741"/>
      <c r="O180" s="742"/>
      <c r="P180" s="772">
        <f>P183+P184+P185+P186+P187+P190+P191+P192+P193+P194+P195+P196+P198+P199+P200+P201+P202+P203+P204+P205+P206+P207+P208+P209+P210+P211</f>
        <v>407500</v>
      </c>
      <c r="Q180" s="773"/>
      <c r="R180" s="744" t="s">
        <v>1262</v>
      </c>
      <c r="S180" s="770">
        <v>40000</v>
      </c>
    </row>
    <row r="181" spans="1:19" s="733" customFormat="1" ht="19.5" customHeight="1">
      <c r="A181" s="708"/>
      <c r="B181" s="737"/>
      <c r="C181" s="737" t="s">
        <v>1263</v>
      </c>
      <c r="D181" s="737"/>
      <c r="E181" s="737"/>
      <c r="F181" s="738"/>
      <c r="G181" s="738"/>
      <c r="H181" s="739" t="s">
        <v>457</v>
      </c>
      <c r="I181" s="739"/>
      <c r="J181" s="739"/>
      <c r="K181" s="739"/>
      <c r="L181" s="991"/>
      <c r="M181" s="746"/>
      <c r="N181" s="747"/>
      <c r="O181" s="748"/>
      <c r="P181" s="769"/>
      <c r="Q181" s="769"/>
      <c r="R181" s="744"/>
      <c r="S181" s="770">
        <v>40000</v>
      </c>
    </row>
    <row r="182" spans="1:19" s="733" customFormat="1" ht="19.5" customHeight="1">
      <c r="A182" s="708"/>
      <c r="B182" s="737"/>
      <c r="C182" s="737" t="s">
        <v>1264</v>
      </c>
      <c r="D182" s="737"/>
      <c r="E182" s="737"/>
      <c r="F182" s="738"/>
      <c r="G182" s="738"/>
      <c r="H182" s="753"/>
      <c r="I182" s="753"/>
      <c r="J182" s="753"/>
      <c r="K182" s="753"/>
      <c r="L182" s="992"/>
      <c r="M182" s="746"/>
      <c r="N182" s="747"/>
      <c r="O182" s="748"/>
      <c r="P182" s="774"/>
      <c r="Q182" s="774"/>
      <c r="R182" s="730"/>
      <c r="S182" s="770">
        <v>40000</v>
      </c>
    </row>
    <row r="183" spans="1:19" s="726" customFormat="1" ht="19.5" customHeight="1">
      <c r="A183" s="708"/>
      <c r="B183" s="727"/>
      <c r="C183" s="727" t="s">
        <v>76</v>
      </c>
      <c r="D183" s="727" t="s">
        <v>1265</v>
      </c>
      <c r="E183" s="727"/>
      <c r="F183" s="767"/>
      <c r="G183" s="767"/>
      <c r="H183" s="753"/>
      <c r="I183" s="753"/>
      <c r="J183" s="753"/>
      <c r="K183" s="753"/>
      <c r="L183" s="994"/>
      <c r="M183" s="715"/>
      <c r="N183" s="775"/>
      <c r="O183" s="776"/>
      <c r="P183" s="730">
        <v>40000</v>
      </c>
      <c r="Q183" s="768"/>
      <c r="R183" s="730" t="s">
        <v>1266</v>
      </c>
      <c r="S183" s="770">
        <v>40000</v>
      </c>
    </row>
    <row r="184" spans="1:19" s="726" customFormat="1" ht="19.5" customHeight="1">
      <c r="A184" s="708"/>
      <c r="B184" s="727"/>
      <c r="C184" s="727"/>
      <c r="D184" s="727" t="s">
        <v>1267</v>
      </c>
      <c r="E184" s="727"/>
      <c r="F184" s="767"/>
      <c r="G184" s="767"/>
      <c r="H184" s="753"/>
      <c r="I184" s="753"/>
      <c r="J184" s="753"/>
      <c r="K184" s="753"/>
      <c r="L184" s="994"/>
      <c r="M184" s="715"/>
      <c r="N184" s="775"/>
      <c r="O184" s="776"/>
      <c r="P184" s="730">
        <v>25000</v>
      </c>
      <c r="Q184" s="768"/>
      <c r="R184" s="730" t="s">
        <v>1266</v>
      </c>
      <c r="S184" s="770">
        <v>40000</v>
      </c>
    </row>
    <row r="185" spans="1:19" s="726" customFormat="1" ht="19.5" customHeight="1">
      <c r="A185" s="708"/>
      <c r="B185" s="727"/>
      <c r="C185" s="727"/>
      <c r="D185" s="727" t="s">
        <v>1268</v>
      </c>
      <c r="E185" s="727"/>
      <c r="F185" s="767"/>
      <c r="G185" s="767"/>
      <c r="H185" s="753"/>
      <c r="I185" s="753"/>
      <c r="J185" s="753"/>
      <c r="K185" s="753"/>
      <c r="L185" s="994"/>
      <c r="M185" s="715"/>
      <c r="N185" s="775"/>
      <c r="O185" s="776"/>
      <c r="P185" s="730">
        <v>25000</v>
      </c>
      <c r="Q185" s="768"/>
      <c r="R185" s="730" t="s">
        <v>1266</v>
      </c>
      <c r="S185" s="770">
        <v>40000</v>
      </c>
    </row>
    <row r="186" spans="1:19" s="726" customFormat="1" ht="19.5" customHeight="1">
      <c r="A186" s="708"/>
      <c r="B186" s="727"/>
      <c r="C186" s="727"/>
      <c r="D186" s="727" t="s">
        <v>1269</v>
      </c>
      <c r="E186" s="727"/>
      <c r="F186" s="767"/>
      <c r="G186" s="767"/>
      <c r="H186" s="753"/>
      <c r="I186" s="753"/>
      <c r="J186" s="753"/>
      <c r="K186" s="753"/>
      <c r="L186" s="994"/>
      <c r="M186" s="715"/>
      <c r="N186" s="775"/>
      <c r="O186" s="776"/>
      <c r="P186" s="730">
        <v>25000</v>
      </c>
      <c r="Q186" s="768"/>
      <c r="R186" s="730" t="s">
        <v>1266</v>
      </c>
      <c r="S186" s="770">
        <v>40000</v>
      </c>
    </row>
    <row r="187" spans="1:19" s="726" customFormat="1" ht="19.5" customHeight="1">
      <c r="A187" s="708"/>
      <c r="B187" s="727"/>
      <c r="C187" s="727"/>
      <c r="D187" s="727" t="s">
        <v>1270</v>
      </c>
      <c r="E187" s="727"/>
      <c r="F187" s="767"/>
      <c r="G187" s="767"/>
      <c r="H187" s="753"/>
      <c r="I187" s="753"/>
      <c r="J187" s="753"/>
      <c r="K187" s="753"/>
      <c r="L187" s="994"/>
      <c r="M187" s="715"/>
      <c r="N187" s="775"/>
      <c r="O187" s="776"/>
      <c r="P187" s="730">
        <v>25000</v>
      </c>
      <c r="Q187" s="768"/>
      <c r="R187" s="730" t="s">
        <v>1266</v>
      </c>
      <c r="S187" s="770">
        <v>40000</v>
      </c>
    </row>
    <row r="188" spans="1:19" s="733" customFormat="1" ht="19.5" customHeight="1">
      <c r="A188" s="708"/>
      <c r="B188" s="737"/>
      <c r="C188" s="737" t="s">
        <v>1271</v>
      </c>
      <c r="D188" s="737"/>
      <c r="E188" s="737"/>
      <c r="F188" s="738"/>
      <c r="G188" s="738"/>
      <c r="H188" s="739" t="s">
        <v>1272</v>
      </c>
      <c r="I188" s="739"/>
      <c r="J188" s="739"/>
      <c r="K188" s="739"/>
      <c r="L188" s="991"/>
      <c r="M188" s="740"/>
      <c r="N188" s="747"/>
      <c r="O188" s="748"/>
      <c r="P188" s="769"/>
      <c r="Q188" s="769"/>
      <c r="R188" s="744"/>
      <c r="S188" s="770">
        <v>40000</v>
      </c>
    </row>
    <row r="189" spans="1:19" s="733" customFormat="1" ht="19.5" customHeight="1">
      <c r="A189" s="708"/>
      <c r="B189" s="737"/>
      <c r="C189" s="737" t="s">
        <v>1264</v>
      </c>
      <c r="D189" s="737"/>
      <c r="E189" s="737"/>
      <c r="F189" s="738"/>
      <c r="G189" s="738"/>
      <c r="H189" s="715"/>
      <c r="I189" s="715"/>
      <c r="J189" s="715"/>
      <c r="K189" s="715"/>
      <c r="L189" s="992"/>
      <c r="M189" s="746"/>
      <c r="N189" s="747"/>
      <c r="O189" s="748"/>
      <c r="P189" s="769"/>
      <c r="Q189" s="769"/>
      <c r="R189" s="730"/>
      <c r="S189" s="770">
        <v>40000</v>
      </c>
    </row>
    <row r="190" spans="1:19" s="726" customFormat="1" ht="19.5" customHeight="1">
      <c r="A190" s="708"/>
      <c r="B190" s="727"/>
      <c r="C190" s="727"/>
      <c r="D190" s="727" t="s">
        <v>1273</v>
      </c>
      <c r="E190" s="727"/>
      <c r="F190" s="767"/>
      <c r="G190" s="767"/>
      <c r="H190" s="753"/>
      <c r="I190" s="753"/>
      <c r="J190" s="753"/>
      <c r="K190" s="753"/>
      <c r="L190" s="994"/>
      <c r="M190" s="715"/>
      <c r="N190" s="775"/>
      <c r="O190" s="776"/>
      <c r="P190" s="730">
        <v>15000</v>
      </c>
      <c r="Q190" s="768"/>
      <c r="R190" s="730" t="s">
        <v>1266</v>
      </c>
      <c r="S190" s="770">
        <v>40000</v>
      </c>
    </row>
    <row r="191" spans="1:19" s="745" customFormat="1" ht="19.5" customHeight="1">
      <c r="A191" s="698"/>
      <c r="B191" s="727"/>
      <c r="C191" s="727"/>
      <c r="D191" s="727" t="s">
        <v>1274</v>
      </c>
      <c r="E191" s="727"/>
      <c r="F191" s="767"/>
      <c r="G191" s="767"/>
      <c r="H191" s="753"/>
      <c r="I191" s="753"/>
      <c r="J191" s="753"/>
      <c r="K191" s="753"/>
      <c r="L191" s="994"/>
      <c r="M191" s="715"/>
      <c r="N191" s="775"/>
      <c r="O191" s="776"/>
      <c r="P191" s="730">
        <v>15000</v>
      </c>
      <c r="Q191" s="768"/>
      <c r="R191" s="730" t="s">
        <v>1266</v>
      </c>
      <c r="S191" s="777"/>
    </row>
    <row r="192" spans="1:19" s="745" customFormat="1" ht="19.5" customHeight="1">
      <c r="A192" s="698"/>
      <c r="B192" s="727"/>
      <c r="C192" s="727"/>
      <c r="D192" s="727" t="s">
        <v>1275</v>
      </c>
      <c r="E192" s="727"/>
      <c r="F192" s="767"/>
      <c r="G192" s="767"/>
      <c r="H192" s="753"/>
      <c r="I192" s="753"/>
      <c r="J192" s="753"/>
      <c r="K192" s="753"/>
      <c r="L192" s="994"/>
      <c r="M192" s="715"/>
      <c r="N192" s="747"/>
      <c r="O192" s="748"/>
      <c r="P192" s="730">
        <v>40000</v>
      </c>
      <c r="Q192" s="768"/>
      <c r="R192" s="730" t="s">
        <v>1266</v>
      </c>
      <c r="S192" s="778"/>
    </row>
    <row r="193" spans="1:19" s="733" customFormat="1" ht="19.5" customHeight="1">
      <c r="A193" s="708"/>
      <c r="B193" s="727"/>
      <c r="C193" s="727"/>
      <c r="D193" s="727" t="s">
        <v>1276</v>
      </c>
      <c r="E193" s="727"/>
      <c r="F193" s="767"/>
      <c r="G193" s="767"/>
      <c r="H193" s="753"/>
      <c r="I193" s="753"/>
      <c r="J193" s="753"/>
      <c r="K193" s="753"/>
      <c r="L193" s="994"/>
      <c r="M193" s="715"/>
      <c r="N193" s="775"/>
      <c r="O193" s="776"/>
      <c r="P193" s="730">
        <v>40000</v>
      </c>
      <c r="Q193" s="768"/>
      <c r="R193" s="730" t="s">
        <v>1266</v>
      </c>
      <c r="S193" s="779"/>
    </row>
    <row r="194" spans="1:19" s="733" customFormat="1" ht="19.5" customHeight="1">
      <c r="A194" s="689"/>
      <c r="B194" s="727"/>
      <c r="C194" s="727"/>
      <c r="D194" s="727" t="s">
        <v>1277</v>
      </c>
      <c r="E194" s="727"/>
      <c r="F194" s="767"/>
      <c r="G194" s="767"/>
      <c r="H194" s="753"/>
      <c r="I194" s="753"/>
      <c r="J194" s="753"/>
      <c r="K194" s="753"/>
      <c r="L194" s="994"/>
      <c r="M194" s="715"/>
      <c r="N194" s="775"/>
      <c r="O194" s="776"/>
      <c r="P194" s="730">
        <v>10000</v>
      </c>
      <c r="Q194" s="768"/>
      <c r="R194" s="730" t="s">
        <v>1266</v>
      </c>
      <c r="S194" s="712">
        <v>18000</v>
      </c>
    </row>
    <row r="195" spans="1:19" s="733" customFormat="1" ht="19.5" customHeight="1">
      <c r="A195" s="689"/>
      <c r="B195" s="727"/>
      <c r="C195" s="727"/>
      <c r="D195" s="727" t="s">
        <v>1278</v>
      </c>
      <c r="E195" s="727"/>
      <c r="F195" s="767"/>
      <c r="G195" s="767"/>
      <c r="H195" s="753"/>
      <c r="I195" s="753"/>
      <c r="J195" s="753"/>
      <c r="K195" s="753"/>
      <c r="L195" s="994"/>
      <c r="M195" s="715"/>
      <c r="N195" s="775"/>
      <c r="O195" s="776"/>
      <c r="P195" s="730">
        <v>15000</v>
      </c>
      <c r="Q195" s="768"/>
      <c r="R195" s="730" t="s">
        <v>1266</v>
      </c>
      <c r="S195" s="712">
        <v>40000</v>
      </c>
    </row>
    <row r="196" spans="1:19" s="733" customFormat="1" ht="19.5" customHeight="1">
      <c r="A196" s="689"/>
      <c r="B196" s="727"/>
      <c r="C196" s="727"/>
      <c r="D196" s="727" t="s">
        <v>1279</v>
      </c>
      <c r="E196" s="727"/>
      <c r="F196" s="767"/>
      <c r="G196" s="767"/>
      <c r="H196" s="753"/>
      <c r="I196" s="753"/>
      <c r="J196" s="753"/>
      <c r="K196" s="753"/>
      <c r="L196" s="994"/>
      <c r="M196" s="715"/>
      <c r="N196" s="775"/>
      <c r="O196" s="776"/>
      <c r="P196" s="730">
        <v>40000</v>
      </c>
      <c r="Q196" s="768"/>
      <c r="R196" s="730" t="s">
        <v>1266</v>
      </c>
      <c r="S196" s="712">
        <v>25000</v>
      </c>
    </row>
    <row r="197" spans="1:19" s="733" customFormat="1" ht="19.5" customHeight="1">
      <c r="A197" s="708"/>
      <c r="B197" s="737"/>
      <c r="C197" s="737" t="s">
        <v>1280</v>
      </c>
      <c r="D197" s="737"/>
      <c r="E197" s="737"/>
      <c r="F197" s="737"/>
      <c r="G197" s="738"/>
      <c r="H197" s="753" t="s">
        <v>1014</v>
      </c>
      <c r="I197" s="753"/>
      <c r="J197" s="753"/>
      <c r="K197" s="753"/>
      <c r="L197" s="991"/>
      <c r="M197" s="746"/>
      <c r="N197" s="747"/>
      <c r="O197" s="748"/>
      <c r="P197" s="744"/>
      <c r="Q197" s="744"/>
      <c r="R197" s="730"/>
      <c r="S197" s="712">
        <v>25000</v>
      </c>
    </row>
    <row r="198" spans="1:19" s="733" customFormat="1" ht="19.5" customHeight="1">
      <c r="A198" s="689"/>
      <c r="B198" s="727"/>
      <c r="C198" s="727"/>
      <c r="D198" s="727" t="s">
        <v>1281</v>
      </c>
      <c r="E198" s="727"/>
      <c r="F198" s="727"/>
      <c r="G198" s="767"/>
      <c r="H198" s="753"/>
      <c r="I198" s="753"/>
      <c r="J198" s="753"/>
      <c r="K198" s="753"/>
      <c r="L198" s="994"/>
      <c r="M198" s="715"/>
      <c r="N198" s="775"/>
      <c r="O198" s="776"/>
      <c r="P198" s="730">
        <v>5000</v>
      </c>
      <c r="Q198" s="730"/>
      <c r="R198" s="730" t="s">
        <v>1266</v>
      </c>
      <c r="S198" s="712">
        <v>25000</v>
      </c>
    </row>
    <row r="199" spans="1:19" s="733" customFormat="1" ht="19.5" customHeight="1">
      <c r="A199" s="689"/>
      <c r="B199" s="727"/>
      <c r="C199" s="727"/>
      <c r="D199" s="727" t="s">
        <v>1282</v>
      </c>
      <c r="E199" s="727"/>
      <c r="F199" s="727"/>
      <c r="G199" s="767"/>
      <c r="H199" s="753"/>
      <c r="I199" s="753"/>
      <c r="J199" s="753"/>
      <c r="K199" s="753"/>
      <c r="L199" s="994"/>
      <c r="M199" s="715"/>
      <c r="N199" s="775"/>
      <c r="O199" s="776"/>
      <c r="P199" s="730">
        <v>5000</v>
      </c>
      <c r="Q199" s="730"/>
      <c r="R199" s="730" t="s">
        <v>1266</v>
      </c>
      <c r="S199" s="712">
        <v>50000</v>
      </c>
    </row>
    <row r="200" spans="1:19" s="745" customFormat="1" ht="19.5" customHeight="1">
      <c r="A200" s="698"/>
      <c r="B200" s="727"/>
      <c r="C200" s="727"/>
      <c r="D200" s="727" t="s">
        <v>1283</v>
      </c>
      <c r="E200" s="727"/>
      <c r="F200" s="727"/>
      <c r="G200" s="767"/>
      <c r="H200" s="753"/>
      <c r="I200" s="753"/>
      <c r="J200" s="753"/>
      <c r="K200" s="753"/>
      <c r="L200" s="995"/>
      <c r="M200" s="715"/>
      <c r="N200" s="775"/>
      <c r="O200" s="780"/>
      <c r="P200" s="730">
        <v>3500</v>
      </c>
      <c r="Q200" s="730"/>
      <c r="R200" s="730" t="s">
        <v>1266</v>
      </c>
      <c r="S200" s="778"/>
    </row>
    <row r="201" spans="1:19" s="733" customFormat="1" ht="19.5" customHeight="1">
      <c r="A201" s="708"/>
      <c r="B201" s="727"/>
      <c r="C201" s="727"/>
      <c r="D201" s="727" t="s">
        <v>1284</v>
      </c>
      <c r="E201" s="727"/>
      <c r="F201" s="727"/>
      <c r="G201" s="767"/>
      <c r="H201" s="753"/>
      <c r="I201" s="753"/>
      <c r="J201" s="753"/>
      <c r="K201" s="753"/>
      <c r="L201" s="995"/>
      <c r="M201" s="715"/>
      <c r="N201" s="775"/>
      <c r="O201" s="780"/>
      <c r="P201" s="730">
        <v>5000</v>
      </c>
      <c r="Q201" s="730"/>
      <c r="R201" s="730" t="s">
        <v>1266</v>
      </c>
      <c r="S201" s="778"/>
    </row>
    <row r="202" spans="1:19" s="733" customFormat="1" ht="19.5" customHeight="1">
      <c r="A202" s="689"/>
      <c r="B202" s="727"/>
      <c r="C202" s="727"/>
      <c r="D202" s="727" t="s">
        <v>1285</v>
      </c>
      <c r="E202" s="727"/>
      <c r="F202" s="727"/>
      <c r="G202" s="767"/>
      <c r="H202" s="753"/>
      <c r="I202" s="753"/>
      <c r="J202" s="753"/>
      <c r="K202" s="753"/>
      <c r="L202" s="995"/>
      <c r="M202" s="715"/>
      <c r="N202" s="775"/>
      <c r="O202" s="780"/>
      <c r="P202" s="730">
        <v>10000</v>
      </c>
      <c r="Q202" s="730"/>
      <c r="R202" s="730" t="s">
        <v>1266</v>
      </c>
      <c r="S202" s="712">
        <v>10000</v>
      </c>
    </row>
    <row r="203" spans="1:19" s="733" customFormat="1" ht="19.5" customHeight="1">
      <c r="A203" s="689"/>
      <c r="B203" s="727"/>
      <c r="C203" s="727"/>
      <c r="D203" s="727" t="s">
        <v>1286</v>
      </c>
      <c r="E203" s="727"/>
      <c r="F203" s="727"/>
      <c r="G203" s="767"/>
      <c r="H203" s="753"/>
      <c r="I203" s="753"/>
      <c r="J203" s="753"/>
      <c r="K203" s="753"/>
      <c r="L203" s="995"/>
      <c r="M203" s="715"/>
      <c r="N203" s="775"/>
      <c r="O203" s="780"/>
      <c r="P203" s="730">
        <v>5000</v>
      </c>
      <c r="Q203" s="730"/>
      <c r="R203" s="730" t="s">
        <v>1266</v>
      </c>
      <c r="S203" s="712">
        <v>10000</v>
      </c>
    </row>
    <row r="204" spans="1:19" s="733" customFormat="1" ht="19.5" customHeight="1">
      <c r="A204" s="689"/>
      <c r="B204" s="727"/>
      <c r="C204" s="727"/>
      <c r="D204" s="727" t="s">
        <v>1287</v>
      </c>
      <c r="E204" s="727"/>
      <c r="F204" s="727"/>
      <c r="G204" s="767"/>
      <c r="H204" s="753"/>
      <c r="I204" s="753"/>
      <c r="J204" s="753"/>
      <c r="K204" s="753"/>
      <c r="L204" s="995"/>
      <c r="M204" s="715"/>
      <c r="N204" s="775"/>
      <c r="O204" s="780"/>
      <c r="P204" s="730">
        <v>5000</v>
      </c>
      <c r="Q204" s="730"/>
      <c r="R204" s="730" t="s">
        <v>1266</v>
      </c>
      <c r="S204" s="712">
        <v>50000</v>
      </c>
    </row>
    <row r="205" spans="1:19" s="733" customFormat="1" ht="19.5" customHeight="1">
      <c r="A205" s="689"/>
      <c r="B205" s="727"/>
      <c r="C205" s="727"/>
      <c r="D205" s="727" t="s">
        <v>1288</v>
      </c>
      <c r="E205" s="727"/>
      <c r="F205" s="727"/>
      <c r="G205" s="767"/>
      <c r="H205" s="753"/>
      <c r="I205" s="753"/>
      <c r="J205" s="753"/>
      <c r="K205" s="753"/>
      <c r="L205" s="995"/>
      <c r="M205" s="715"/>
      <c r="N205" s="775"/>
      <c r="O205" s="780"/>
      <c r="P205" s="730">
        <v>15000</v>
      </c>
      <c r="Q205" s="730"/>
      <c r="R205" s="730" t="s">
        <v>1266</v>
      </c>
      <c r="S205" s="712">
        <v>50000</v>
      </c>
    </row>
    <row r="206" spans="1:19" s="733" customFormat="1" ht="19.5" customHeight="1">
      <c r="A206" s="689"/>
      <c r="B206" s="727"/>
      <c r="C206" s="727"/>
      <c r="D206" s="727" t="s">
        <v>1289</v>
      </c>
      <c r="E206" s="727"/>
      <c r="F206" s="727"/>
      <c r="G206" s="767"/>
      <c r="H206" s="753"/>
      <c r="I206" s="753"/>
      <c r="J206" s="753"/>
      <c r="K206" s="753"/>
      <c r="L206" s="727"/>
      <c r="M206" s="781"/>
      <c r="N206" s="781"/>
      <c r="O206" s="781"/>
      <c r="P206" s="730">
        <v>10000</v>
      </c>
      <c r="Q206" s="730"/>
      <c r="R206" s="730" t="s">
        <v>1266</v>
      </c>
      <c r="S206" s="712">
        <v>10000</v>
      </c>
    </row>
    <row r="207" spans="1:19" s="733" customFormat="1" ht="19.5" customHeight="1">
      <c r="A207" s="689"/>
      <c r="B207" s="727"/>
      <c r="C207" s="727"/>
      <c r="D207" s="727" t="s">
        <v>1290</v>
      </c>
      <c r="E207" s="727"/>
      <c r="F207" s="727"/>
      <c r="G207" s="767"/>
      <c r="H207" s="753"/>
      <c r="I207" s="753"/>
      <c r="J207" s="753"/>
      <c r="K207" s="753"/>
      <c r="L207" s="727"/>
      <c r="M207" s="781"/>
      <c r="N207" s="781"/>
      <c r="O207" s="781"/>
      <c r="P207" s="730">
        <v>5000</v>
      </c>
      <c r="Q207" s="730"/>
      <c r="R207" s="730" t="s">
        <v>1266</v>
      </c>
      <c r="S207" s="712">
        <v>15000</v>
      </c>
    </row>
    <row r="208" spans="1:19" s="733" customFormat="1" ht="19.5" customHeight="1">
      <c r="A208" s="689"/>
      <c r="B208" s="727"/>
      <c r="C208" s="727"/>
      <c r="D208" s="727" t="s">
        <v>1291</v>
      </c>
      <c r="E208" s="727"/>
      <c r="F208" s="727"/>
      <c r="G208" s="767"/>
      <c r="H208" s="753"/>
      <c r="I208" s="753"/>
      <c r="J208" s="753"/>
      <c r="K208" s="753"/>
      <c r="L208" s="727"/>
      <c r="M208" s="781"/>
      <c r="N208" s="781"/>
      <c r="O208" s="781"/>
      <c r="P208" s="730">
        <v>5000</v>
      </c>
      <c r="Q208" s="730"/>
      <c r="R208" s="730" t="s">
        <v>1266</v>
      </c>
      <c r="S208" s="712">
        <v>25000</v>
      </c>
    </row>
    <row r="209" spans="1:19" s="733" customFormat="1" ht="19.5" customHeight="1">
      <c r="A209" s="689"/>
      <c r="B209" s="727"/>
      <c r="C209" s="727"/>
      <c r="D209" s="727" t="s">
        <v>1292</v>
      </c>
      <c r="E209" s="727"/>
      <c r="F209" s="727"/>
      <c r="G209" s="767"/>
      <c r="H209" s="753"/>
      <c r="I209" s="753"/>
      <c r="J209" s="753"/>
      <c r="K209" s="753"/>
      <c r="L209" s="727"/>
      <c r="M209" s="781"/>
      <c r="N209" s="781"/>
      <c r="O209" s="781"/>
      <c r="P209" s="730">
        <v>10000</v>
      </c>
      <c r="Q209" s="730"/>
      <c r="R209" s="730" t="s">
        <v>1266</v>
      </c>
      <c r="S209" s="712">
        <v>65000</v>
      </c>
    </row>
    <row r="210" spans="1:19" s="733" customFormat="1" ht="19.5" customHeight="1">
      <c r="A210" s="708"/>
      <c r="B210" s="727"/>
      <c r="C210" s="727"/>
      <c r="D210" s="727" t="s">
        <v>1293</v>
      </c>
      <c r="E210" s="727"/>
      <c r="F210" s="727"/>
      <c r="G210" s="767"/>
      <c r="H210" s="753"/>
      <c r="I210" s="753"/>
      <c r="J210" s="753"/>
      <c r="K210" s="753"/>
      <c r="L210" s="727"/>
      <c r="M210" s="781"/>
      <c r="N210" s="781"/>
      <c r="O210" s="781"/>
      <c r="P210" s="730">
        <v>4000</v>
      </c>
      <c r="Q210" s="730"/>
      <c r="R210" s="730" t="s">
        <v>1266</v>
      </c>
      <c r="S210" s="706"/>
    </row>
    <row r="211" spans="1:19" s="733" customFormat="1" ht="19.5" customHeight="1">
      <c r="A211" s="708"/>
      <c r="B211" s="727"/>
      <c r="C211" s="727"/>
      <c r="D211" s="727" t="s">
        <v>1294</v>
      </c>
      <c r="E211" s="727"/>
      <c r="F211" s="727"/>
      <c r="G211" s="767"/>
      <c r="H211" s="753"/>
      <c r="I211" s="753"/>
      <c r="J211" s="753"/>
      <c r="K211" s="753"/>
      <c r="L211" s="996"/>
      <c r="M211" s="782"/>
      <c r="N211" s="782"/>
      <c r="O211" s="782"/>
      <c r="P211" s="730">
        <v>5000</v>
      </c>
      <c r="Q211" s="730"/>
      <c r="R211" s="730" t="s">
        <v>1266</v>
      </c>
      <c r="S211" s="712">
        <v>5000</v>
      </c>
    </row>
    <row r="212" spans="1:17" s="119" customFormat="1" ht="19.5" customHeight="1">
      <c r="A212" s="125" t="s">
        <v>21</v>
      </c>
      <c r="B212" s="126"/>
      <c r="C212" s="126"/>
      <c r="D212" s="126"/>
      <c r="E212" s="126"/>
      <c r="F212" s="127"/>
      <c r="G212" s="157"/>
      <c r="H212" s="157"/>
      <c r="I212" s="157"/>
      <c r="J212" s="157"/>
      <c r="K212" s="147"/>
      <c r="L212" s="81"/>
      <c r="M212" s="131"/>
      <c r="N212" s="132" t="s">
        <v>776</v>
      </c>
      <c r="O212" s="133">
        <f>SUM(O215:O217)</f>
        <v>45300</v>
      </c>
      <c r="P212" s="133">
        <f>SUM(P213,P218)</f>
        <v>3247500</v>
      </c>
      <c r="Q212" s="81"/>
    </row>
    <row r="213" spans="1:17" s="297" customFormat="1" ht="19.5" customHeight="1">
      <c r="A213" s="290"/>
      <c r="B213" s="291" t="s">
        <v>394</v>
      </c>
      <c r="C213" s="291"/>
      <c r="D213" s="291"/>
      <c r="E213" s="291"/>
      <c r="F213" s="292"/>
      <c r="G213" s="1014"/>
      <c r="H213" s="1014"/>
      <c r="I213" s="1014"/>
      <c r="J213" s="1014"/>
      <c r="K213" s="1228"/>
      <c r="L213" s="293"/>
      <c r="M213" s="294"/>
      <c r="N213" s="295"/>
      <c r="O213" s="296"/>
      <c r="P213" s="296">
        <f>SUM(P214:P217)</f>
        <v>1166500</v>
      </c>
      <c r="Q213" s="293"/>
    </row>
    <row r="214" spans="1:17" s="258" customFormat="1" ht="19.5" customHeight="1" hidden="1">
      <c r="A214" s="276"/>
      <c r="B214" s="277" t="s">
        <v>13</v>
      </c>
      <c r="C214" s="277"/>
      <c r="D214" s="277"/>
      <c r="E214" s="277"/>
      <c r="F214" s="278"/>
      <c r="G214" s="1015"/>
      <c r="H214" s="1015"/>
      <c r="I214" s="1015"/>
      <c r="J214" s="1015"/>
      <c r="K214" s="1229"/>
      <c r="L214" s="256"/>
      <c r="M214" s="279"/>
      <c r="N214" s="280"/>
      <c r="O214" s="281"/>
      <c r="P214" s="281">
        <v>985900</v>
      </c>
      <c r="Q214" s="256"/>
    </row>
    <row r="215" spans="1:17" s="258" customFormat="1" ht="19.5" customHeight="1" hidden="1">
      <c r="A215" s="276"/>
      <c r="B215" s="277" t="s">
        <v>281</v>
      </c>
      <c r="C215" s="277"/>
      <c r="D215" s="277"/>
      <c r="E215" s="277"/>
      <c r="F215" s="278"/>
      <c r="G215" s="271"/>
      <c r="H215" s="1016"/>
      <c r="I215" s="1016"/>
      <c r="J215" s="1016"/>
      <c r="K215" s="284"/>
      <c r="L215" s="283"/>
      <c r="M215" s="282"/>
      <c r="N215" s="284"/>
      <c r="O215" s="281"/>
      <c r="P215" s="281">
        <v>123600</v>
      </c>
      <c r="Q215" s="256"/>
    </row>
    <row r="216" spans="1:17" s="258" customFormat="1" ht="19.5" customHeight="1" hidden="1">
      <c r="A216" s="252"/>
      <c r="B216" s="253" t="s">
        <v>283</v>
      </c>
      <c r="C216" s="253"/>
      <c r="D216" s="253"/>
      <c r="E216" s="253"/>
      <c r="F216" s="254"/>
      <c r="G216" s="271" t="s">
        <v>170</v>
      </c>
      <c r="H216" s="271"/>
      <c r="I216" s="271"/>
      <c r="J216" s="271"/>
      <c r="K216" s="256"/>
      <c r="L216" s="256"/>
      <c r="M216" s="253"/>
      <c r="N216" s="256"/>
      <c r="O216" s="262">
        <v>20000</v>
      </c>
      <c r="P216" s="262">
        <v>12000</v>
      </c>
      <c r="Q216" s="256"/>
    </row>
    <row r="217" spans="1:17" s="258" customFormat="1" ht="19.5" customHeight="1" hidden="1">
      <c r="A217" s="252"/>
      <c r="B217" s="253" t="s">
        <v>360</v>
      </c>
      <c r="C217" s="253"/>
      <c r="D217" s="253"/>
      <c r="E217" s="253"/>
      <c r="F217" s="254"/>
      <c r="G217" s="271" t="s">
        <v>170</v>
      </c>
      <c r="H217" s="271"/>
      <c r="I217" s="271"/>
      <c r="J217" s="271"/>
      <c r="K217" s="256"/>
      <c r="L217" s="256"/>
      <c r="M217" s="253"/>
      <c r="N217" s="256"/>
      <c r="O217" s="262">
        <v>25300</v>
      </c>
      <c r="P217" s="262">
        <v>45000</v>
      </c>
      <c r="Q217" s="256"/>
    </row>
    <row r="218" spans="1:17" s="7" customFormat="1" ht="19.5" customHeight="1">
      <c r="A218" s="216"/>
      <c r="B218" s="94" t="s">
        <v>22</v>
      </c>
      <c r="C218" s="94"/>
      <c r="D218" s="94"/>
      <c r="E218" s="94"/>
      <c r="F218" s="1124"/>
      <c r="G218" s="1227"/>
      <c r="H218" s="169" t="s">
        <v>170</v>
      </c>
      <c r="I218" s="1017"/>
      <c r="J218" s="1017"/>
      <c r="K218" s="219"/>
      <c r="L218" s="218"/>
      <c r="M218" s="217"/>
      <c r="N218" s="219"/>
      <c r="O218" s="183">
        <v>3050500</v>
      </c>
      <c r="P218" s="183">
        <v>2081000</v>
      </c>
      <c r="Q218" s="97"/>
    </row>
    <row r="219" spans="1:17" s="7" customFormat="1" ht="19.5" customHeight="1">
      <c r="A219" s="216"/>
      <c r="B219" s="94"/>
      <c r="C219" s="94" t="s">
        <v>296</v>
      </c>
      <c r="D219" s="94"/>
      <c r="E219" s="94"/>
      <c r="F219" s="1223"/>
      <c r="G219" s="1060"/>
      <c r="H219" s="1222" t="s">
        <v>377</v>
      </c>
      <c r="I219" s="1018"/>
      <c r="J219" s="1018"/>
      <c r="K219" s="219"/>
      <c r="L219" s="218"/>
      <c r="M219" s="217"/>
      <c r="N219" s="219"/>
      <c r="O219" s="183"/>
      <c r="P219" s="183"/>
      <c r="Q219" s="97"/>
    </row>
    <row r="220" spans="1:17" s="7" customFormat="1" ht="19.5" customHeight="1">
      <c r="A220" s="216"/>
      <c r="B220" s="94"/>
      <c r="C220" s="94" t="s">
        <v>299</v>
      </c>
      <c r="D220" s="94"/>
      <c r="E220" s="94"/>
      <c r="F220" s="1223"/>
      <c r="G220" s="1060"/>
      <c r="H220" s="1222" t="s">
        <v>425</v>
      </c>
      <c r="I220" s="1018"/>
      <c r="J220" s="1018"/>
      <c r="K220" s="219"/>
      <c r="L220" s="218"/>
      <c r="M220" s="217"/>
      <c r="N220" s="219"/>
      <c r="O220" s="183"/>
      <c r="P220" s="183"/>
      <c r="Q220" s="97"/>
    </row>
    <row r="221" spans="1:17" s="7" customFormat="1" ht="19.5" customHeight="1">
      <c r="A221" s="216"/>
      <c r="B221" s="94"/>
      <c r="C221" s="94" t="s">
        <v>302</v>
      </c>
      <c r="D221" s="94"/>
      <c r="E221" s="94"/>
      <c r="F221" s="1223"/>
      <c r="G221" s="1060"/>
      <c r="H221" s="1222" t="s">
        <v>363</v>
      </c>
      <c r="I221" s="1018"/>
      <c r="J221" s="1018"/>
      <c r="K221" s="219"/>
      <c r="L221" s="218"/>
      <c r="M221" s="217"/>
      <c r="N221" s="219"/>
      <c r="O221" s="183"/>
      <c r="P221" s="183"/>
      <c r="Q221" s="97"/>
    </row>
    <row r="222" spans="1:17" s="7" customFormat="1" ht="19.5" customHeight="1">
      <c r="A222" s="216"/>
      <c r="B222" s="94"/>
      <c r="C222" s="94" t="s">
        <v>303</v>
      </c>
      <c r="D222" s="94"/>
      <c r="E222" s="94"/>
      <c r="F222" s="1223"/>
      <c r="G222" s="1060"/>
      <c r="H222" s="1222"/>
      <c r="I222" s="1018"/>
      <c r="J222" s="1018"/>
      <c r="K222" s="219"/>
      <c r="L222" s="218"/>
      <c r="M222" s="217"/>
      <c r="N222" s="219"/>
      <c r="O222" s="183"/>
      <c r="P222" s="183"/>
      <c r="Q222" s="97"/>
    </row>
    <row r="223" spans="1:17" s="7" customFormat="1" ht="19.5" customHeight="1">
      <c r="A223" s="216"/>
      <c r="B223" s="94"/>
      <c r="C223" s="94" t="s">
        <v>426</v>
      </c>
      <c r="D223" s="94"/>
      <c r="E223" s="94"/>
      <c r="F223" s="1223"/>
      <c r="G223" s="1060"/>
      <c r="H223" s="1222" t="s">
        <v>477</v>
      </c>
      <c r="I223" s="1018"/>
      <c r="J223" s="1018"/>
      <c r="K223" s="219"/>
      <c r="L223" s="218"/>
      <c r="M223" s="217"/>
      <c r="N223" s="219"/>
      <c r="O223" s="183"/>
      <c r="P223" s="183"/>
      <c r="Q223" s="97"/>
    </row>
    <row r="224" spans="1:17" s="7" customFormat="1" ht="19.5" customHeight="1">
      <c r="A224" s="216"/>
      <c r="B224" s="94"/>
      <c r="C224" s="94" t="s">
        <v>427</v>
      </c>
      <c r="D224" s="94"/>
      <c r="E224" s="94"/>
      <c r="F224" s="1223"/>
      <c r="G224" s="1060"/>
      <c r="H224" s="1222" t="s">
        <v>293</v>
      </c>
      <c r="I224" s="1018"/>
      <c r="J224" s="1018"/>
      <c r="K224" s="219"/>
      <c r="L224" s="218"/>
      <c r="M224" s="217"/>
      <c r="N224" s="219"/>
      <c r="O224" s="183"/>
      <c r="P224" s="183"/>
      <c r="Q224" s="97"/>
    </row>
    <row r="225" spans="1:17" s="7" customFormat="1" ht="19.5" customHeight="1">
      <c r="A225" s="216"/>
      <c r="B225" s="94"/>
      <c r="C225" s="94" t="s">
        <v>297</v>
      </c>
      <c r="D225" s="94"/>
      <c r="E225" s="94"/>
      <c r="F225" s="1223"/>
      <c r="G225" s="1060"/>
      <c r="H225" s="1222" t="s">
        <v>474</v>
      </c>
      <c r="I225" s="1018"/>
      <c r="J225" s="1018"/>
      <c r="K225" s="219"/>
      <c r="L225" s="218"/>
      <c r="M225" s="217"/>
      <c r="N225" s="219"/>
      <c r="O225" s="183"/>
      <c r="P225" s="183"/>
      <c r="Q225" s="97"/>
    </row>
    <row r="226" spans="1:17" s="7" customFormat="1" ht="19.5" customHeight="1">
      <c r="A226" s="216"/>
      <c r="B226" s="94"/>
      <c r="C226" s="94" t="s">
        <v>298</v>
      </c>
      <c r="D226" s="94"/>
      <c r="E226" s="94"/>
      <c r="F226" s="1223"/>
      <c r="G226" s="1060"/>
      <c r="H226" s="1222" t="s">
        <v>293</v>
      </c>
      <c r="I226" s="1018"/>
      <c r="J226" s="1018"/>
      <c r="K226" s="219"/>
      <c r="L226" s="218"/>
      <c r="M226" s="217"/>
      <c r="N226" s="219"/>
      <c r="O226" s="183"/>
      <c r="P226" s="183"/>
      <c r="Q226" s="97"/>
    </row>
    <row r="227" spans="1:17" s="7" customFormat="1" ht="19.5" customHeight="1">
      <c r="A227" s="216"/>
      <c r="B227" s="94"/>
      <c r="C227" s="94" t="s">
        <v>300</v>
      </c>
      <c r="D227" s="94"/>
      <c r="E227" s="94"/>
      <c r="F227" s="1223"/>
      <c r="G227" s="1060"/>
      <c r="H227" s="1222" t="s">
        <v>363</v>
      </c>
      <c r="I227" s="1018"/>
      <c r="J227" s="1018"/>
      <c r="K227" s="219"/>
      <c r="L227" s="218"/>
      <c r="M227" s="217"/>
      <c r="N227" s="219"/>
      <c r="O227" s="183"/>
      <c r="P227" s="183"/>
      <c r="Q227" s="97"/>
    </row>
    <row r="228" spans="1:17" s="7" customFormat="1" ht="19.5" customHeight="1">
      <c r="A228" s="216"/>
      <c r="B228" s="94"/>
      <c r="C228" s="94" t="s">
        <v>301</v>
      </c>
      <c r="D228" s="94"/>
      <c r="E228" s="94"/>
      <c r="F228" s="1223"/>
      <c r="G228" s="1060"/>
      <c r="H228" s="1222" t="s">
        <v>363</v>
      </c>
      <c r="I228" s="1018"/>
      <c r="J228" s="1018"/>
      <c r="K228" s="219"/>
      <c r="L228" s="218"/>
      <c r="M228" s="217"/>
      <c r="N228" s="219"/>
      <c r="O228" s="183"/>
      <c r="P228" s="183"/>
      <c r="Q228" s="97"/>
    </row>
    <row r="229" spans="1:17" s="119" customFormat="1" ht="16.5" customHeight="1">
      <c r="A229" s="125"/>
      <c r="B229" s="126"/>
      <c r="C229" s="126"/>
      <c r="D229" s="126"/>
      <c r="E229" s="126"/>
      <c r="F229" s="1224"/>
      <c r="G229" s="114"/>
      <c r="H229" s="1222"/>
      <c r="I229" s="1018"/>
      <c r="J229" s="1018"/>
      <c r="K229" s="222"/>
      <c r="L229" s="221"/>
      <c r="M229" s="220"/>
      <c r="N229" s="222"/>
      <c r="O229" s="133"/>
      <c r="P229" s="133"/>
      <c r="Q229" s="81"/>
    </row>
    <row r="230" spans="1:17" s="119" customFormat="1" ht="19.5" customHeight="1" hidden="1">
      <c r="A230" s="125" t="s">
        <v>23</v>
      </c>
      <c r="B230" s="126"/>
      <c r="C230" s="126"/>
      <c r="D230" s="126"/>
      <c r="E230" s="126"/>
      <c r="F230" s="127"/>
      <c r="G230" s="114"/>
      <c r="H230" s="1225"/>
      <c r="I230" s="1019"/>
      <c r="J230" s="1019"/>
      <c r="K230" s="147" t="s">
        <v>311</v>
      </c>
      <c r="L230" s="81"/>
      <c r="M230" s="131"/>
      <c r="N230" s="132" t="s">
        <v>312</v>
      </c>
      <c r="O230" s="133">
        <f>SUM(O232:O235)</f>
        <v>532900</v>
      </c>
      <c r="P230" s="133"/>
      <c r="Q230" s="81"/>
    </row>
    <row r="231" spans="1:17" s="8" customFormat="1" ht="19.5" customHeight="1" hidden="1">
      <c r="A231" s="181"/>
      <c r="B231" s="53" t="s">
        <v>394</v>
      </c>
      <c r="C231" s="53"/>
      <c r="D231" s="53"/>
      <c r="E231" s="53"/>
      <c r="F231" s="91"/>
      <c r="G231" s="39"/>
      <c r="H231" s="1226"/>
      <c r="I231" s="1020"/>
      <c r="J231" s="1020"/>
      <c r="K231" s="1230"/>
      <c r="L231" s="83"/>
      <c r="M231" s="211"/>
      <c r="N231" s="212"/>
      <c r="O231" s="182"/>
      <c r="P231" s="182"/>
      <c r="Q231" s="83"/>
    </row>
    <row r="232" spans="1:17" s="8" customFormat="1" ht="19.5" customHeight="1" hidden="1">
      <c r="A232" s="181"/>
      <c r="B232" s="53" t="s">
        <v>13</v>
      </c>
      <c r="C232" s="53"/>
      <c r="D232" s="53"/>
      <c r="E232" s="53"/>
      <c r="F232" s="91"/>
      <c r="G232" s="39"/>
      <c r="H232" s="236" t="s">
        <v>170</v>
      </c>
      <c r="I232" s="1018"/>
      <c r="J232" s="1018"/>
      <c r="K232" s="215"/>
      <c r="L232" s="214"/>
      <c r="M232" s="213"/>
      <c r="N232" s="215"/>
      <c r="O232" s="182">
        <v>499400</v>
      </c>
      <c r="P232" s="182"/>
      <c r="Q232" s="83"/>
    </row>
    <row r="233" spans="1:17" s="8" customFormat="1" ht="19.5" customHeight="1" hidden="1">
      <c r="A233" s="181"/>
      <c r="B233" s="53" t="s">
        <v>281</v>
      </c>
      <c r="C233" s="53"/>
      <c r="D233" s="53"/>
      <c r="E233" s="53"/>
      <c r="F233" s="91"/>
      <c r="G233" s="39"/>
      <c r="H233" s="236"/>
      <c r="I233" s="1018"/>
      <c r="J233" s="1018"/>
      <c r="K233" s="215"/>
      <c r="L233" s="214"/>
      <c r="M233" s="213"/>
      <c r="N233" s="215"/>
      <c r="O233" s="182"/>
      <c r="P233" s="182"/>
      <c r="Q233" s="83"/>
    </row>
    <row r="234" spans="1:17" s="8" customFormat="1" ht="19.5" customHeight="1" hidden="1">
      <c r="A234" s="43"/>
      <c r="B234" s="23" t="s">
        <v>171</v>
      </c>
      <c r="C234" s="23"/>
      <c r="D234" s="23"/>
      <c r="E234" s="23"/>
      <c r="F234" s="22"/>
      <c r="G234" s="39"/>
      <c r="H234" s="236" t="s">
        <v>170</v>
      </c>
      <c r="I234" s="232"/>
      <c r="J234" s="232"/>
      <c r="K234" s="83"/>
      <c r="L234" s="83"/>
      <c r="M234" s="23"/>
      <c r="N234" s="83"/>
      <c r="O234" s="134">
        <v>15000</v>
      </c>
      <c r="P234" s="134"/>
      <c r="Q234" s="83"/>
    </row>
    <row r="235" spans="1:17" s="8" customFormat="1" ht="19.5" customHeight="1" hidden="1">
      <c r="A235" s="43"/>
      <c r="B235" s="23" t="s">
        <v>360</v>
      </c>
      <c r="C235" s="23"/>
      <c r="D235" s="23"/>
      <c r="E235" s="23"/>
      <c r="F235" s="22"/>
      <c r="G235" s="39"/>
      <c r="H235" s="236" t="s">
        <v>170</v>
      </c>
      <c r="I235" s="232"/>
      <c r="J235" s="232"/>
      <c r="K235" s="83"/>
      <c r="L235" s="83"/>
      <c r="M235" s="23"/>
      <c r="N235" s="83"/>
      <c r="O235" s="134">
        <v>18500</v>
      </c>
      <c r="P235" s="134"/>
      <c r="Q235" s="83"/>
    </row>
    <row r="236" spans="1:17" s="7" customFormat="1" ht="19.5" customHeight="1" hidden="1">
      <c r="A236" s="216"/>
      <c r="B236" s="94" t="s">
        <v>22</v>
      </c>
      <c r="C236" s="94"/>
      <c r="D236" s="94"/>
      <c r="E236" s="94"/>
      <c r="F236" s="95"/>
      <c r="G236" s="1060"/>
      <c r="H236" s="236" t="s">
        <v>170</v>
      </c>
      <c r="I236" s="1018"/>
      <c r="J236" s="1018"/>
      <c r="K236" s="219"/>
      <c r="L236" s="218"/>
      <c r="M236" s="217"/>
      <c r="N236" s="219"/>
      <c r="O236" s="183">
        <v>999600</v>
      </c>
      <c r="P236" s="183"/>
      <c r="Q236" s="97"/>
    </row>
    <row r="237" spans="1:17" s="7" customFormat="1" ht="19.5" customHeight="1" hidden="1">
      <c r="A237" s="216"/>
      <c r="B237" s="94"/>
      <c r="C237" s="94" t="s">
        <v>296</v>
      </c>
      <c r="D237" s="94"/>
      <c r="E237" s="94"/>
      <c r="F237" s="95"/>
      <c r="G237" s="1060"/>
      <c r="H237" s="1222" t="s">
        <v>377</v>
      </c>
      <c r="I237" s="1018"/>
      <c r="J237" s="1018"/>
      <c r="K237" s="219"/>
      <c r="L237" s="218"/>
      <c r="M237" s="217"/>
      <c r="N237" s="219"/>
      <c r="O237" s="183"/>
      <c r="P237" s="183"/>
      <c r="Q237" s="97"/>
    </row>
    <row r="238" spans="1:17" s="7" customFormat="1" ht="15.75" customHeight="1" hidden="1">
      <c r="A238" s="216"/>
      <c r="B238" s="94"/>
      <c r="C238" s="94"/>
      <c r="D238" s="94"/>
      <c r="E238" s="94"/>
      <c r="F238" s="95"/>
      <c r="G238" s="1060"/>
      <c r="H238" s="1222"/>
      <c r="I238" s="1018"/>
      <c r="J238" s="1018"/>
      <c r="K238" s="219"/>
      <c r="L238" s="218"/>
      <c r="M238" s="217"/>
      <c r="N238" s="219"/>
      <c r="O238" s="183"/>
      <c r="P238" s="183"/>
      <c r="Q238" s="97"/>
    </row>
    <row r="239" spans="1:17" s="119" customFormat="1" ht="19.5" customHeight="1">
      <c r="A239" s="125" t="s">
        <v>716</v>
      </c>
      <c r="B239" s="126"/>
      <c r="C239" s="126"/>
      <c r="D239" s="126"/>
      <c r="E239" s="126"/>
      <c r="F239" s="127"/>
      <c r="G239" s="114"/>
      <c r="H239" s="1225"/>
      <c r="I239" s="1019"/>
      <c r="J239" s="1019"/>
      <c r="K239" s="147"/>
      <c r="L239" s="81"/>
      <c r="M239" s="131"/>
      <c r="N239" s="132" t="s">
        <v>776</v>
      </c>
      <c r="O239" s="133" t="e">
        <f>SUM(#REF!)</f>
        <v>#REF!</v>
      </c>
      <c r="P239" s="133">
        <f>SUM(P241:P242)</f>
        <v>821000</v>
      </c>
      <c r="Q239" s="81"/>
    </row>
    <row r="240" spans="1:17" s="8" customFormat="1" ht="19.5" customHeight="1" hidden="1">
      <c r="A240" s="181"/>
      <c r="B240" s="53" t="s">
        <v>394</v>
      </c>
      <c r="C240" s="53"/>
      <c r="D240" s="53"/>
      <c r="E240" s="53"/>
      <c r="F240" s="91"/>
      <c r="G240" s="39"/>
      <c r="H240" s="1226"/>
      <c r="I240" s="1020"/>
      <c r="J240" s="1020"/>
      <c r="K240" s="1230"/>
      <c r="L240" s="83"/>
      <c r="M240" s="211"/>
      <c r="N240" s="212"/>
      <c r="O240" s="182"/>
      <c r="P240" s="182">
        <f>SUM(P241)</f>
        <v>126000</v>
      </c>
      <c r="Q240" s="83"/>
    </row>
    <row r="241" spans="1:17" s="8" customFormat="1" ht="19.5" customHeight="1">
      <c r="A241" s="181"/>
      <c r="B241" s="53" t="s">
        <v>83</v>
      </c>
      <c r="C241" s="53"/>
      <c r="D241" s="53"/>
      <c r="E241" s="53"/>
      <c r="F241" s="91"/>
      <c r="G241" s="39"/>
      <c r="H241" s="236" t="s">
        <v>170</v>
      </c>
      <c r="I241" s="1018"/>
      <c r="J241" s="1018"/>
      <c r="K241" s="215"/>
      <c r="L241" s="214"/>
      <c r="M241" s="213"/>
      <c r="N241" s="215"/>
      <c r="O241" s="182">
        <v>499400</v>
      </c>
      <c r="P241" s="182">
        <v>126000</v>
      </c>
      <c r="Q241" s="83"/>
    </row>
    <row r="242" spans="1:17" s="7" customFormat="1" ht="19.5" customHeight="1">
      <c r="A242" s="216"/>
      <c r="B242" s="94" t="s">
        <v>22</v>
      </c>
      <c r="C242" s="94"/>
      <c r="D242" s="94"/>
      <c r="E242" s="94"/>
      <c r="F242" s="95"/>
      <c r="H242" s="232" t="s">
        <v>170</v>
      </c>
      <c r="I242" s="1018"/>
      <c r="J242" s="1018"/>
      <c r="K242" s="219"/>
      <c r="L242" s="218"/>
      <c r="M242" s="217"/>
      <c r="N242" s="219"/>
      <c r="O242" s="183">
        <v>3050500</v>
      </c>
      <c r="P242" s="183">
        <v>695000</v>
      </c>
      <c r="Q242" s="97"/>
    </row>
    <row r="243" spans="1:17" s="7" customFormat="1" ht="19.5" customHeight="1">
      <c r="A243" s="216"/>
      <c r="B243" s="94"/>
      <c r="C243" s="94" t="s">
        <v>98</v>
      </c>
      <c r="D243" s="94"/>
      <c r="E243" s="94"/>
      <c r="F243" s="95"/>
      <c r="H243" s="1018" t="s">
        <v>124</v>
      </c>
      <c r="I243" s="1018"/>
      <c r="J243" s="1018"/>
      <c r="K243" s="219"/>
      <c r="L243" s="218"/>
      <c r="M243" s="217"/>
      <c r="N243" s="219"/>
      <c r="O243" s="183"/>
      <c r="P243" s="183"/>
      <c r="Q243" s="97"/>
    </row>
    <row r="244" spans="1:17" s="7" customFormat="1" ht="19.5" customHeight="1">
      <c r="A244" s="216"/>
      <c r="B244" s="94"/>
      <c r="C244" s="94" t="s">
        <v>3</v>
      </c>
      <c r="D244" s="94"/>
      <c r="E244" s="94"/>
      <c r="F244" s="95"/>
      <c r="H244" s="1018"/>
      <c r="I244" s="1018"/>
      <c r="J244" s="1018"/>
      <c r="K244" s="219"/>
      <c r="L244" s="218"/>
      <c r="M244" s="217"/>
      <c r="N244" s="219"/>
      <c r="O244" s="183"/>
      <c r="P244" s="183"/>
      <c r="Q244" s="97"/>
    </row>
    <row r="245" spans="1:17" s="7" customFormat="1" ht="19.5" customHeight="1">
      <c r="A245" s="216"/>
      <c r="B245" s="94"/>
      <c r="C245" s="94" t="s">
        <v>4</v>
      </c>
      <c r="D245" s="94"/>
      <c r="E245" s="94"/>
      <c r="F245" s="95"/>
      <c r="H245" s="1018"/>
      <c r="I245" s="1018"/>
      <c r="J245" s="1018"/>
      <c r="K245" s="219"/>
      <c r="L245" s="218"/>
      <c r="M245" s="217"/>
      <c r="N245" s="219"/>
      <c r="O245" s="183"/>
      <c r="P245" s="183"/>
      <c r="Q245" s="97"/>
    </row>
    <row r="246" spans="1:17" s="7" customFormat="1" ht="19.5" customHeight="1">
      <c r="A246" s="216"/>
      <c r="B246" s="94"/>
      <c r="C246" s="94" t="s">
        <v>5</v>
      </c>
      <c r="D246" s="94"/>
      <c r="E246" s="94"/>
      <c r="F246" s="95"/>
      <c r="H246" s="1018"/>
      <c r="I246" s="1018"/>
      <c r="J246" s="1018"/>
      <c r="K246" s="219"/>
      <c r="L246" s="218"/>
      <c r="M246" s="217"/>
      <c r="N246" s="219"/>
      <c r="O246" s="183"/>
      <c r="P246" s="183"/>
      <c r="Q246" s="97"/>
    </row>
    <row r="247" spans="1:17" s="7" customFormat="1" ht="19.5" customHeight="1">
      <c r="A247" s="216"/>
      <c r="B247" s="94"/>
      <c r="C247" s="94" t="s">
        <v>6</v>
      </c>
      <c r="D247" s="94"/>
      <c r="E247" s="94"/>
      <c r="F247" s="95"/>
      <c r="H247" s="1018"/>
      <c r="I247" s="1018"/>
      <c r="J247" s="1018"/>
      <c r="K247" s="219"/>
      <c r="L247" s="218"/>
      <c r="M247" s="217"/>
      <c r="N247" s="219"/>
      <c r="O247" s="183"/>
      <c r="P247" s="183"/>
      <c r="Q247" s="97"/>
    </row>
    <row r="248" spans="1:17" s="7" customFormat="1" ht="19.5" customHeight="1">
      <c r="A248" s="216"/>
      <c r="B248" s="94"/>
      <c r="C248" s="94" t="s">
        <v>7</v>
      </c>
      <c r="D248" s="94"/>
      <c r="E248" s="94"/>
      <c r="F248" s="95"/>
      <c r="H248" s="1018"/>
      <c r="I248" s="1018"/>
      <c r="J248" s="1018"/>
      <c r="K248" s="219"/>
      <c r="L248" s="218"/>
      <c r="M248" s="217"/>
      <c r="N248" s="219"/>
      <c r="O248" s="183"/>
      <c r="P248" s="183"/>
      <c r="Q248" s="97"/>
    </row>
    <row r="249" spans="1:17" s="7" customFormat="1" ht="19.5" customHeight="1">
      <c r="A249" s="216"/>
      <c r="B249" s="94"/>
      <c r="C249" s="94" t="s">
        <v>301</v>
      </c>
      <c r="D249" s="94"/>
      <c r="E249" s="94"/>
      <c r="F249" s="95"/>
      <c r="H249" s="1018"/>
      <c r="I249" s="1018"/>
      <c r="J249" s="1018"/>
      <c r="K249" s="219"/>
      <c r="L249" s="218"/>
      <c r="M249" s="217"/>
      <c r="N249" s="219"/>
      <c r="O249" s="183"/>
      <c r="P249" s="183"/>
      <c r="Q249" s="97"/>
    </row>
    <row r="250" spans="1:17" s="7" customFormat="1" ht="19.5" customHeight="1">
      <c r="A250" s="216"/>
      <c r="B250" s="94"/>
      <c r="C250" s="94" t="s">
        <v>298</v>
      </c>
      <c r="D250" s="94"/>
      <c r="E250" s="94"/>
      <c r="F250" s="95"/>
      <c r="H250" s="1018"/>
      <c r="I250" s="1018"/>
      <c r="J250" s="1018"/>
      <c r="K250" s="219"/>
      <c r="L250" s="218"/>
      <c r="M250" s="217"/>
      <c r="N250" s="219"/>
      <c r="O250" s="183"/>
      <c r="P250" s="183"/>
      <c r="Q250" s="97"/>
    </row>
    <row r="251" spans="1:17" s="7" customFormat="1" ht="19.5" customHeight="1">
      <c r="A251" s="216"/>
      <c r="B251" s="94"/>
      <c r="C251" s="94" t="s">
        <v>300</v>
      </c>
      <c r="D251" s="94"/>
      <c r="E251" s="94"/>
      <c r="F251" s="95"/>
      <c r="H251" s="1018" t="s">
        <v>477</v>
      </c>
      <c r="I251" s="1018"/>
      <c r="J251" s="1018"/>
      <c r="K251" s="219"/>
      <c r="L251" s="218"/>
      <c r="M251" s="217"/>
      <c r="N251" s="219"/>
      <c r="O251" s="183"/>
      <c r="P251" s="183"/>
      <c r="Q251" s="97"/>
    </row>
    <row r="252" spans="1:17" s="7" customFormat="1" ht="19.5" customHeight="1">
      <c r="A252" s="216"/>
      <c r="B252" s="94"/>
      <c r="C252" s="94"/>
      <c r="D252" s="94" t="s">
        <v>0</v>
      </c>
      <c r="E252" s="94"/>
      <c r="F252" s="95"/>
      <c r="H252" s="1018" t="s">
        <v>363</v>
      </c>
      <c r="I252" s="1018"/>
      <c r="J252" s="1018"/>
      <c r="K252" s="219"/>
      <c r="L252" s="218"/>
      <c r="M252" s="217"/>
      <c r="N252" s="219"/>
      <c r="O252" s="183"/>
      <c r="P252" s="183"/>
      <c r="Q252" s="97"/>
    </row>
    <row r="253" spans="1:17" s="7" customFormat="1" ht="19.5" customHeight="1">
      <c r="A253" s="216"/>
      <c r="B253" s="94"/>
      <c r="C253" s="94"/>
      <c r="D253" s="94" t="s">
        <v>2</v>
      </c>
      <c r="E253" s="94"/>
      <c r="F253" s="95"/>
      <c r="H253" s="1018" t="s">
        <v>1</v>
      </c>
      <c r="I253" s="1018"/>
      <c r="J253" s="1018"/>
      <c r="K253" s="219"/>
      <c r="L253" s="218"/>
      <c r="M253" s="217"/>
      <c r="N253" s="219"/>
      <c r="O253" s="183"/>
      <c r="P253" s="183"/>
      <c r="Q253" s="97"/>
    </row>
    <row r="254" spans="1:17" s="7" customFormat="1" ht="19.5" customHeight="1">
      <c r="A254" s="216"/>
      <c r="B254" s="94"/>
      <c r="C254" s="94" t="s">
        <v>301</v>
      </c>
      <c r="D254" s="94"/>
      <c r="E254" s="94"/>
      <c r="F254" s="95"/>
      <c r="H254" s="1018" t="s">
        <v>363</v>
      </c>
      <c r="I254" s="1018"/>
      <c r="J254" s="1018"/>
      <c r="K254" s="219"/>
      <c r="L254" s="218"/>
      <c r="M254" s="217"/>
      <c r="N254" s="219"/>
      <c r="O254" s="183"/>
      <c r="P254" s="183"/>
      <c r="Q254" s="97"/>
    </row>
    <row r="255" spans="1:17" s="119" customFormat="1" ht="14.25" customHeight="1">
      <c r="A255" s="63"/>
      <c r="B255" s="120"/>
      <c r="C255" s="120"/>
      <c r="D255" s="120"/>
      <c r="E255" s="120"/>
      <c r="F255" s="121"/>
      <c r="H255" s="77"/>
      <c r="I255" s="77"/>
      <c r="J255" s="77"/>
      <c r="K255" s="221"/>
      <c r="L255" s="221"/>
      <c r="M255" s="249"/>
      <c r="N255" s="250"/>
      <c r="O255" s="124"/>
      <c r="P255" s="148"/>
      <c r="Q255" s="81"/>
    </row>
    <row r="256" spans="1:21" s="1057" customFormat="1" ht="20.25" customHeight="1">
      <c r="A256" s="1048" t="s">
        <v>1138</v>
      </c>
      <c r="B256" s="1049"/>
      <c r="C256" s="1049"/>
      <c r="D256" s="1049"/>
      <c r="E256" s="1049"/>
      <c r="F256" s="1059"/>
      <c r="G256" s="1058"/>
      <c r="H256" s="1050"/>
      <c r="I256" s="1050"/>
      <c r="J256" s="1050"/>
      <c r="K256" s="1050"/>
      <c r="L256" s="1073"/>
      <c r="M256" s="1052"/>
      <c r="N256" s="1051"/>
      <c r="O256" s="1091"/>
      <c r="P256" s="1092"/>
      <c r="Q256" s="1064"/>
      <c r="R256" s="1062"/>
      <c r="S256" s="1092"/>
      <c r="T256" s="1093"/>
      <c r="U256" s="1093"/>
    </row>
    <row r="257" spans="1:19" s="646" customFormat="1" ht="19.5" customHeight="1">
      <c r="A257" s="639" t="s">
        <v>504</v>
      </c>
      <c r="B257" s="640"/>
      <c r="C257" s="640"/>
      <c r="D257" s="640"/>
      <c r="E257" s="640"/>
      <c r="F257" s="640"/>
      <c r="G257" s="641"/>
      <c r="H257" s="627"/>
      <c r="I257" s="627"/>
      <c r="J257" s="627"/>
      <c r="K257" s="627"/>
      <c r="L257" s="988"/>
      <c r="M257" s="642"/>
      <c r="N257" s="642"/>
      <c r="O257" s="642"/>
      <c r="P257" s="643" t="e">
        <f>SUM(P258+P395+#REF!+P418)</f>
        <v>#REF!</v>
      </c>
      <c r="Q257" s="644">
        <f>SUM(P165:Q165)</f>
        <v>40000</v>
      </c>
      <c r="R257" s="645"/>
      <c r="S257" s="643" t="e">
        <f>SUM(S258+S395+#REF!+#REF!)</f>
        <v>#REF!</v>
      </c>
    </row>
    <row r="258" spans="1:19" s="669" customFormat="1" ht="18.75" customHeight="1">
      <c r="A258" s="813" t="s">
        <v>844</v>
      </c>
      <c r="B258" s="723"/>
      <c r="C258" s="723"/>
      <c r="D258" s="723"/>
      <c r="E258" s="662"/>
      <c r="F258" s="662"/>
      <c r="G258" s="664"/>
      <c r="H258" s="940" t="s">
        <v>1296</v>
      </c>
      <c r="I258" s="940"/>
      <c r="J258" s="940"/>
      <c r="K258" s="940"/>
      <c r="L258" s="998"/>
      <c r="M258" s="814"/>
      <c r="N258" s="814"/>
      <c r="O258" s="814"/>
      <c r="P258" s="696">
        <f>SUM(P259)</f>
        <v>1293600</v>
      </c>
      <c r="Q258" s="815"/>
      <c r="R258" s="815"/>
      <c r="S258" s="696" t="e">
        <f>SUM(S259+S30+#REF!)</f>
        <v>#REF!</v>
      </c>
    </row>
    <row r="259" spans="1:19" s="669" customFormat="1" ht="18.75" customHeight="1">
      <c r="A259" s="813" t="s">
        <v>675</v>
      </c>
      <c r="B259" s="686"/>
      <c r="C259" s="686"/>
      <c r="D259" s="686"/>
      <c r="E259" s="662"/>
      <c r="F259" s="662"/>
      <c r="G259" s="664"/>
      <c r="H259" s="940" t="s">
        <v>1296</v>
      </c>
      <c r="I259" s="940"/>
      <c r="J259" s="940"/>
      <c r="K259" s="940"/>
      <c r="L259" s="999" t="s">
        <v>775</v>
      </c>
      <c r="M259" s="666"/>
      <c r="N259" s="816"/>
      <c r="O259" s="656" t="s">
        <v>776</v>
      </c>
      <c r="P259" s="657">
        <f>SUM(P263+P268+P274+P276+P281)</f>
        <v>1293600</v>
      </c>
      <c r="Q259" s="815"/>
      <c r="R259" s="817"/>
      <c r="S259" s="657">
        <f>SUM(S260)</f>
        <v>3015000</v>
      </c>
    </row>
    <row r="260" spans="1:19" s="669" customFormat="1" ht="19.5" customHeight="1" hidden="1">
      <c r="A260" s="663"/>
      <c r="B260" s="648" t="s">
        <v>1297</v>
      </c>
      <c r="C260" s="648"/>
      <c r="D260" s="662"/>
      <c r="E260" s="662"/>
      <c r="F260" s="662"/>
      <c r="G260" s="664"/>
      <c r="H260" s="685" t="s">
        <v>1296</v>
      </c>
      <c r="I260" s="685"/>
      <c r="J260" s="685"/>
      <c r="K260" s="685"/>
      <c r="L260" s="806"/>
      <c r="M260" s="818"/>
      <c r="N260" s="650"/>
      <c r="O260" s="650"/>
      <c r="P260" s="657">
        <f>SUM(P261+P285+P302)</f>
        <v>0</v>
      </c>
      <c r="Q260" s="666"/>
      <c r="R260" s="666"/>
      <c r="S260" s="657">
        <f>SUM(S261+S285+S302)</f>
        <v>3015000</v>
      </c>
    </row>
    <row r="261" spans="1:19" s="669" customFormat="1" ht="18.75" customHeight="1" hidden="1">
      <c r="A261" s="819"/>
      <c r="B261" s="723"/>
      <c r="C261" s="723" t="s">
        <v>1298</v>
      </c>
      <c r="D261" s="723"/>
      <c r="E261" s="820"/>
      <c r="F261" s="664"/>
      <c r="G261" s="664"/>
      <c r="H261" s="940" t="s">
        <v>1299</v>
      </c>
      <c r="I261" s="940"/>
      <c r="J261" s="940"/>
      <c r="K261" s="940"/>
      <c r="L261" s="966"/>
      <c r="M261" s="821"/>
      <c r="N261" s="822"/>
      <c r="O261" s="823"/>
      <c r="P261" s="824"/>
      <c r="Q261" s="825"/>
      <c r="R261" s="826"/>
      <c r="S261" s="824">
        <f>SUM(S263:S284)</f>
        <v>610000</v>
      </c>
    </row>
    <row r="262" spans="1:19" s="669" customFormat="1" ht="18.75" customHeight="1" hidden="1">
      <c r="A262" s="819" t="s">
        <v>1300</v>
      </c>
      <c r="B262" s="827" t="s">
        <v>1301</v>
      </c>
      <c r="C262" s="827" t="s">
        <v>1302</v>
      </c>
      <c r="D262" s="828"/>
      <c r="E262" s="828"/>
      <c r="F262" s="828"/>
      <c r="G262" s="828"/>
      <c r="H262" s="815"/>
      <c r="I262" s="815"/>
      <c r="J262" s="815"/>
      <c r="K262" s="815"/>
      <c r="L262" s="966"/>
      <c r="M262" s="821"/>
      <c r="N262" s="822"/>
      <c r="O262" s="821"/>
      <c r="P262" s="829"/>
      <c r="Q262" s="825"/>
      <c r="R262" s="826"/>
      <c r="S262" s="830"/>
    </row>
    <row r="263" spans="1:19" s="745" customFormat="1" ht="19.5" customHeight="1">
      <c r="A263" s="831"/>
      <c r="B263" s="832" t="s">
        <v>1303</v>
      </c>
      <c r="C263" s="833"/>
      <c r="D263" s="832"/>
      <c r="E263" s="833"/>
      <c r="F263" s="832"/>
      <c r="G263" s="832"/>
      <c r="H263" s="834" t="s">
        <v>1304</v>
      </c>
      <c r="I263" s="834"/>
      <c r="J263" s="834"/>
      <c r="K263" s="834"/>
      <c r="L263" s="1000"/>
      <c r="M263" s="835"/>
      <c r="N263" s="836"/>
      <c r="O263" s="837"/>
      <c r="P263" s="838">
        <f>SUM(P264:P267)</f>
        <v>151998</v>
      </c>
      <c r="Q263" s="838"/>
      <c r="R263" s="838"/>
      <c r="S263" s="838"/>
    </row>
    <row r="264" spans="1:19" s="845" customFormat="1" ht="18.75">
      <c r="A264" s="839"/>
      <c r="B264" s="840"/>
      <c r="C264" s="840" t="s">
        <v>1305</v>
      </c>
      <c r="D264" s="827"/>
      <c r="E264" s="840"/>
      <c r="F264" s="827"/>
      <c r="G264" s="724"/>
      <c r="H264" s="688"/>
      <c r="I264" s="688"/>
      <c r="J264" s="688"/>
      <c r="K264" s="688"/>
      <c r="L264" s="755"/>
      <c r="M264" s="841"/>
      <c r="N264" s="842"/>
      <c r="O264" s="841"/>
      <c r="P264" s="843">
        <v>10000</v>
      </c>
      <c r="Q264" s="844"/>
      <c r="R264" s="715" t="s">
        <v>1224</v>
      </c>
      <c r="S264" s="797">
        <v>140000</v>
      </c>
    </row>
    <row r="265" spans="1:19" s="849" customFormat="1" ht="20.25" customHeight="1">
      <c r="A265" s="846"/>
      <c r="B265" s="840"/>
      <c r="C265" s="840" t="s">
        <v>1306</v>
      </c>
      <c r="D265" s="840"/>
      <c r="E265" s="840"/>
      <c r="F265" s="840"/>
      <c r="G265" s="847"/>
      <c r="H265" s="688"/>
      <c r="I265" s="688"/>
      <c r="J265" s="688"/>
      <c r="K265" s="688"/>
      <c r="L265" s="755"/>
      <c r="M265" s="841"/>
      <c r="N265" s="842"/>
      <c r="O265" s="841"/>
      <c r="P265" s="843">
        <v>115000</v>
      </c>
      <c r="Q265" s="848"/>
      <c r="R265" s="730" t="s">
        <v>1307</v>
      </c>
      <c r="S265" s="797"/>
    </row>
    <row r="266" spans="1:19" s="845" customFormat="1" ht="18.75">
      <c r="A266" s="722"/>
      <c r="B266" s="827"/>
      <c r="C266" s="840" t="s">
        <v>1308</v>
      </c>
      <c r="D266" s="840"/>
      <c r="E266" s="840"/>
      <c r="F266" s="840"/>
      <c r="G266" s="724"/>
      <c r="H266" s="729"/>
      <c r="I266" s="729"/>
      <c r="J266" s="729"/>
      <c r="K266" s="729"/>
      <c r="L266" s="755"/>
      <c r="M266" s="841"/>
      <c r="N266" s="842"/>
      <c r="O266" s="841"/>
      <c r="P266" s="843">
        <v>5000</v>
      </c>
      <c r="Q266" s="844"/>
      <c r="R266" s="715" t="s">
        <v>1309</v>
      </c>
      <c r="S266" s="797"/>
    </row>
    <row r="267" spans="1:19" s="845" customFormat="1" ht="18.75">
      <c r="A267" s="722"/>
      <c r="B267" s="840"/>
      <c r="C267" s="840" t="s">
        <v>1310</v>
      </c>
      <c r="D267" s="827"/>
      <c r="E267" s="840"/>
      <c r="F267" s="827"/>
      <c r="G267" s="724"/>
      <c r="H267" s="688"/>
      <c r="I267" s="688"/>
      <c r="J267" s="688"/>
      <c r="K267" s="688"/>
      <c r="L267" s="755"/>
      <c r="M267" s="841"/>
      <c r="N267" s="842"/>
      <c r="O267" s="841"/>
      <c r="P267" s="843">
        <v>21998</v>
      </c>
      <c r="Q267" s="844"/>
      <c r="R267" s="715" t="s">
        <v>1164</v>
      </c>
      <c r="S267" s="797">
        <v>40000</v>
      </c>
    </row>
    <row r="268" spans="1:19" s="861" customFormat="1" ht="18.75">
      <c r="A268" s="850"/>
      <c r="B268" s="851" t="s">
        <v>1311</v>
      </c>
      <c r="C268" s="851"/>
      <c r="D268" s="852"/>
      <c r="E268" s="851"/>
      <c r="F268" s="852"/>
      <c r="G268" s="853"/>
      <c r="H268" s="854" t="s">
        <v>294</v>
      </c>
      <c r="I268" s="854"/>
      <c r="J268" s="854"/>
      <c r="K268" s="854"/>
      <c r="L268" s="855"/>
      <c r="M268" s="856"/>
      <c r="N268" s="857"/>
      <c r="O268" s="856"/>
      <c r="P268" s="858">
        <f>SUM(P269:P273)</f>
        <v>229614</v>
      </c>
      <c r="Q268" s="859"/>
      <c r="R268" s="859"/>
      <c r="S268" s="860">
        <v>100000</v>
      </c>
    </row>
    <row r="269" spans="1:19" s="845" customFormat="1" ht="18.75">
      <c r="A269" s="722"/>
      <c r="B269" s="840"/>
      <c r="C269" s="840" t="s">
        <v>1312</v>
      </c>
      <c r="D269" s="827"/>
      <c r="E269" s="840"/>
      <c r="F269" s="827"/>
      <c r="G269" s="724"/>
      <c r="H269" s="688"/>
      <c r="I269" s="688"/>
      <c r="J269" s="688"/>
      <c r="K269" s="688"/>
      <c r="L269" s="862"/>
      <c r="M269" s="863"/>
      <c r="N269" s="864"/>
      <c r="O269" s="863"/>
      <c r="P269" s="843">
        <v>100000</v>
      </c>
      <c r="Q269" s="844"/>
      <c r="R269" s="715" t="s">
        <v>1313</v>
      </c>
      <c r="S269" s="797">
        <v>100000</v>
      </c>
    </row>
    <row r="270" spans="1:19" s="726" customFormat="1" ht="18.75">
      <c r="A270" s="722"/>
      <c r="B270" s="840"/>
      <c r="C270" s="840" t="s">
        <v>1314</v>
      </c>
      <c r="D270" s="827"/>
      <c r="E270" s="840"/>
      <c r="F270" s="827"/>
      <c r="G270" s="724"/>
      <c r="H270" s="688"/>
      <c r="I270" s="688"/>
      <c r="J270" s="688"/>
      <c r="K270" s="688"/>
      <c r="L270" s="1001"/>
      <c r="M270" s="866"/>
      <c r="N270" s="864"/>
      <c r="O270" s="863"/>
      <c r="P270" s="843">
        <v>30000</v>
      </c>
      <c r="Q270" s="844"/>
      <c r="R270" s="715" t="s">
        <v>1313</v>
      </c>
      <c r="S270" s="867">
        <v>50000</v>
      </c>
    </row>
    <row r="271" spans="1:19" s="745" customFormat="1" ht="18.75">
      <c r="A271" s="831"/>
      <c r="B271" s="851"/>
      <c r="C271" s="840" t="s">
        <v>1315</v>
      </c>
      <c r="D271" s="840"/>
      <c r="E271" s="840"/>
      <c r="F271" s="840"/>
      <c r="G271" s="868"/>
      <c r="H271" s="688"/>
      <c r="I271" s="688"/>
      <c r="J271" s="688"/>
      <c r="K271" s="688"/>
      <c r="L271" s="1001"/>
      <c r="M271" s="866"/>
      <c r="N271" s="864"/>
      <c r="O271" s="863"/>
      <c r="P271" s="869">
        <v>30000</v>
      </c>
      <c r="Q271" s="859"/>
      <c r="R271" s="715" t="s">
        <v>1313</v>
      </c>
      <c r="S271" s="867"/>
    </row>
    <row r="272" spans="1:19" s="726" customFormat="1" ht="18.75">
      <c r="A272" s="722"/>
      <c r="B272" s="870"/>
      <c r="C272" s="840" t="s">
        <v>1316</v>
      </c>
      <c r="D272" s="827"/>
      <c r="E272" s="840"/>
      <c r="F272" s="827"/>
      <c r="G272" s="724"/>
      <c r="H272" s="688"/>
      <c r="I272" s="688"/>
      <c r="J272" s="688"/>
      <c r="K272" s="688"/>
      <c r="L272" s="1001"/>
      <c r="M272" s="866"/>
      <c r="N272" s="864"/>
      <c r="O272" s="863"/>
      <c r="P272" s="869">
        <v>30000</v>
      </c>
      <c r="Q272" s="844"/>
      <c r="R272" s="715" t="s">
        <v>1313</v>
      </c>
      <c r="S272" s="867">
        <v>50000</v>
      </c>
    </row>
    <row r="273" spans="1:19" s="745" customFormat="1" ht="18.75">
      <c r="A273" s="831"/>
      <c r="B273" s="851"/>
      <c r="C273" s="840" t="s">
        <v>1317</v>
      </c>
      <c r="D273" s="840"/>
      <c r="E273" s="840"/>
      <c r="F273" s="840"/>
      <c r="G273" s="868"/>
      <c r="H273" s="685"/>
      <c r="I273" s="685"/>
      <c r="J273" s="685"/>
      <c r="K273" s="685"/>
      <c r="L273" s="872"/>
      <c r="M273" s="872"/>
      <c r="N273" s="871"/>
      <c r="O273" s="871"/>
      <c r="P273" s="869">
        <v>39614</v>
      </c>
      <c r="Q273" s="859"/>
      <c r="R273" s="715" t="s">
        <v>1313</v>
      </c>
      <c r="S273" s="712"/>
    </row>
    <row r="274" spans="1:19" s="875" customFormat="1" ht="18.75">
      <c r="A274" s="850"/>
      <c r="B274" s="851" t="s">
        <v>1318</v>
      </c>
      <c r="C274" s="851"/>
      <c r="D274" s="851"/>
      <c r="E274" s="851"/>
      <c r="F274" s="851"/>
      <c r="G274" s="853"/>
      <c r="H274" s="854" t="s">
        <v>674</v>
      </c>
      <c r="I274" s="854"/>
      <c r="J274" s="854"/>
      <c r="K274" s="854"/>
      <c r="L274" s="874"/>
      <c r="M274" s="873"/>
      <c r="N274" s="873"/>
      <c r="O274" s="874"/>
      <c r="P274" s="858">
        <f>SUM(P275)</f>
        <v>84084</v>
      </c>
      <c r="Q274" s="859"/>
      <c r="R274" s="859"/>
      <c r="S274" s="743">
        <v>50000</v>
      </c>
    </row>
    <row r="275" spans="1:19" s="733" customFormat="1" ht="18.75">
      <c r="A275" s="839"/>
      <c r="B275" s="840"/>
      <c r="C275" s="840" t="s">
        <v>1319</v>
      </c>
      <c r="D275" s="840"/>
      <c r="E275" s="840"/>
      <c r="F275" s="840"/>
      <c r="G275" s="876"/>
      <c r="H275" s="729"/>
      <c r="I275" s="729"/>
      <c r="J275" s="729"/>
      <c r="K275" s="729"/>
      <c r="L275" s="709"/>
      <c r="M275" s="713"/>
      <c r="N275" s="709"/>
      <c r="O275" s="713"/>
      <c r="P275" s="877">
        <v>84084</v>
      </c>
      <c r="Q275" s="844"/>
      <c r="R275" s="715" t="s">
        <v>1320</v>
      </c>
      <c r="S275" s="713"/>
    </row>
    <row r="276" spans="1:19" s="883" customFormat="1" ht="18.75">
      <c r="A276" s="831"/>
      <c r="B276" s="851" t="s">
        <v>1321</v>
      </c>
      <c r="C276" s="851"/>
      <c r="D276" s="851"/>
      <c r="E276" s="851"/>
      <c r="F276" s="851"/>
      <c r="G276" s="868"/>
      <c r="H276" s="834" t="s">
        <v>1304</v>
      </c>
      <c r="I276" s="834"/>
      <c r="J276" s="834"/>
      <c r="K276" s="834"/>
      <c r="L276" s="878"/>
      <c r="M276" s="879"/>
      <c r="N276" s="880"/>
      <c r="O276" s="879"/>
      <c r="P276" s="858">
        <f>SUM(P277:P280)</f>
        <v>181104</v>
      </c>
      <c r="Q276" s="881"/>
      <c r="R276" s="881"/>
      <c r="S276" s="882">
        <v>30000</v>
      </c>
    </row>
    <row r="277" spans="1:19" s="745" customFormat="1" ht="18.75">
      <c r="A277" s="831"/>
      <c r="B277" s="851"/>
      <c r="C277" s="840" t="s">
        <v>1322</v>
      </c>
      <c r="D277" s="851"/>
      <c r="E277" s="840"/>
      <c r="F277" s="851"/>
      <c r="G277" s="868"/>
      <c r="H277" s="688"/>
      <c r="I277" s="688"/>
      <c r="J277" s="688"/>
      <c r="K277" s="688"/>
      <c r="L277" s="862"/>
      <c r="M277" s="863"/>
      <c r="N277" s="864"/>
      <c r="O277" s="863"/>
      <c r="P277" s="884">
        <v>10000</v>
      </c>
      <c r="Q277" s="881"/>
      <c r="R277" s="885" t="s">
        <v>1323</v>
      </c>
      <c r="S277" s="886"/>
    </row>
    <row r="278" spans="1:19" s="745" customFormat="1" ht="18.75">
      <c r="A278" s="831"/>
      <c r="B278" s="851"/>
      <c r="C278" s="840" t="s">
        <v>1324</v>
      </c>
      <c r="D278" s="851"/>
      <c r="E278" s="840"/>
      <c r="F278" s="851"/>
      <c r="G278" s="868"/>
      <c r="H278" s="688"/>
      <c r="I278" s="688"/>
      <c r="J278" s="688"/>
      <c r="K278" s="688"/>
      <c r="L278" s="862"/>
      <c r="M278" s="863"/>
      <c r="N278" s="864"/>
      <c r="O278" s="863"/>
      <c r="P278" s="843">
        <v>18000</v>
      </c>
      <c r="Q278" s="881"/>
      <c r="R278" s="885" t="s">
        <v>1323</v>
      </c>
      <c r="S278" s="886"/>
    </row>
    <row r="279" spans="1:19" s="745" customFormat="1" ht="18.75">
      <c r="A279" s="831"/>
      <c r="B279" s="851"/>
      <c r="C279" s="840" t="s">
        <v>1325</v>
      </c>
      <c r="D279" s="851"/>
      <c r="E279" s="840"/>
      <c r="F279" s="851"/>
      <c r="G279" s="868"/>
      <c r="H279" s="688"/>
      <c r="I279" s="688"/>
      <c r="J279" s="688"/>
      <c r="K279" s="688"/>
      <c r="L279" s="862"/>
      <c r="M279" s="863"/>
      <c r="N279" s="864"/>
      <c r="O279" s="863"/>
      <c r="P279" s="843">
        <v>10000</v>
      </c>
      <c r="Q279" s="881"/>
      <c r="R279" s="885" t="s">
        <v>1323</v>
      </c>
      <c r="S279" s="886"/>
    </row>
    <row r="280" spans="1:19" s="745" customFormat="1" ht="18.75">
      <c r="A280" s="831"/>
      <c r="B280" s="851"/>
      <c r="C280" s="840" t="s">
        <v>1326</v>
      </c>
      <c r="D280" s="851"/>
      <c r="E280" s="840"/>
      <c r="F280" s="851"/>
      <c r="G280" s="868"/>
      <c r="H280" s="688"/>
      <c r="I280" s="688"/>
      <c r="J280" s="688"/>
      <c r="K280" s="688"/>
      <c r="L280" s="862"/>
      <c r="M280" s="863"/>
      <c r="N280" s="864"/>
      <c r="O280" s="863"/>
      <c r="P280" s="843">
        <v>143104</v>
      </c>
      <c r="Q280" s="881"/>
      <c r="R280" s="885" t="s">
        <v>1323</v>
      </c>
      <c r="S280" s="886"/>
    </row>
    <row r="281" spans="1:19" s="745" customFormat="1" ht="18.75">
      <c r="A281" s="831"/>
      <c r="B281" s="851" t="s">
        <v>1327</v>
      </c>
      <c r="C281" s="851"/>
      <c r="D281" s="851"/>
      <c r="E281" s="851"/>
      <c r="F281" s="851"/>
      <c r="G281" s="868"/>
      <c r="H281" s="834" t="s">
        <v>632</v>
      </c>
      <c r="I281" s="834"/>
      <c r="J281" s="834"/>
      <c r="K281" s="834"/>
      <c r="L281" s="855"/>
      <c r="M281" s="856"/>
      <c r="N281" s="857"/>
      <c r="O281" s="856"/>
      <c r="P281" s="858">
        <f>SUM(P282:P284)</f>
        <v>646800</v>
      </c>
      <c r="Q281" s="881"/>
      <c r="R281" s="881"/>
      <c r="S281" s="887"/>
    </row>
    <row r="282" spans="1:19" s="745" customFormat="1" ht="18.75">
      <c r="A282" s="831"/>
      <c r="B282" s="851"/>
      <c r="C282" s="840" t="s">
        <v>1328</v>
      </c>
      <c r="D282" s="851"/>
      <c r="E282" s="840"/>
      <c r="F282" s="851"/>
      <c r="G282" s="868"/>
      <c r="H282" s="688"/>
      <c r="I282" s="688"/>
      <c r="J282" s="688"/>
      <c r="K282" s="688"/>
      <c r="L282" s="862"/>
      <c r="M282" s="863"/>
      <c r="N282" s="864"/>
      <c r="O282" s="863"/>
      <c r="P282" s="843">
        <v>486800</v>
      </c>
      <c r="Q282" s="881"/>
      <c r="R282" s="885" t="s">
        <v>1329</v>
      </c>
      <c r="S282" s="886"/>
    </row>
    <row r="283" spans="1:19" s="745" customFormat="1" ht="18.75">
      <c r="A283" s="831"/>
      <c r="B283" s="851"/>
      <c r="C283" s="840" t="s">
        <v>1330</v>
      </c>
      <c r="D283" s="851"/>
      <c r="E283" s="840"/>
      <c r="F283" s="851"/>
      <c r="G283" s="868"/>
      <c r="H283" s="688"/>
      <c r="I283" s="688"/>
      <c r="J283" s="688"/>
      <c r="K283" s="688"/>
      <c r="L283" s="862"/>
      <c r="M283" s="863"/>
      <c r="N283" s="864"/>
      <c r="O283" s="863"/>
      <c r="P283" s="843">
        <v>60000</v>
      </c>
      <c r="Q283" s="881"/>
      <c r="R283" s="885" t="s">
        <v>1329</v>
      </c>
      <c r="S283" s="886"/>
    </row>
    <row r="284" spans="1:19" s="845" customFormat="1" ht="18.75">
      <c r="A284" s="722"/>
      <c r="B284" s="827"/>
      <c r="C284" s="840" t="s">
        <v>1331</v>
      </c>
      <c r="D284" s="827"/>
      <c r="E284" s="840"/>
      <c r="F284" s="827"/>
      <c r="G284" s="724"/>
      <c r="H284" s="688"/>
      <c r="I284" s="688"/>
      <c r="J284" s="688"/>
      <c r="K284" s="688"/>
      <c r="L284" s="755"/>
      <c r="M284" s="888"/>
      <c r="N284" s="889" t="s">
        <v>1332</v>
      </c>
      <c r="O284" s="841"/>
      <c r="P284" s="843">
        <v>100000</v>
      </c>
      <c r="Q284" s="890"/>
      <c r="R284" s="885" t="s">
        <v>1333</v>
      </c>
      <c r="S284" s="797">
        <v>50000</v>
      </c>
    </row>
    <row r="285" spans="1:19" s="669" customFormat="1" ht="18" customHeight="1" hidden="1">
      <c r="A285" s="663"/>
      <c r="B285" s="723"/>
      <c r="C285" s="662"/>
      <c r="D285" s="662"/>
      <c r="E285" s="662"/>
      <c r="F285" s="662"/>
      <c r="G285" s="664"/>
      <c r="H285" s="940" t="s">
        <v>1304</v>
      </c>
      <c r="I285" s="940"/>
      <c r="J285" s="940"/>
      <c r="K285" s="940"/>
      <c r="L285" s="806"/>
      <c r="M285" s="818"/>
      <c r="N285" s="650"/>
      <c r="O285" s="650"/>
      <c r="P285" s="657">
        <f>SUM(P288:P301)</f>
        <v>0</v>
      </c>
      <c r="Q285" s="666"/>
      <c r="R285" s="666"/>
      <c r="S285" s="657">
        <f>SUM(S288:S301)</f>
        <v>525000</v>
      </c>
    </row>
    <row r="286" spans="1:19" s="669" customFormat="1" ht="18.75" customHeight="1" hidden="1">
      <c r="A286" s="663"/>
      <c r="B286" s="648"/>
      <c r="C286" s="662"/>
      <c r="D286" s="662"/>
      <c r="E286" s="662"/>
      <c r="F286" s="662"/>
      <c r="G286" s="664"/>
      <c r="H286" s="729"/>
      <c r="I286" s="729"/>
      <c r="J286" s="729"/>
      <c r="K286" s="729"/>
      <c r="L286" s="806"/>
      <c r="M286" s="818"/>
      <c r="N286" s="650"/>
      <c r="O286" s="650"/>
      <c r="P286" s="657"/>
      <c r="Q286" s="666"/>
      <c r="R286" s="666"/>
      <c r="S286" s="657"/>
    </row>
    <row r="287" spans="1:19" s="745" customFormat="1" ht="18.75" hidden="1">
      <c r="A287" s="831"/>
      <c r="B287" s="699"/>
      <c r="C287" s="699"/>
      <c r="D287" s="832"/>
      <c r="E287" s="699"/>
      <c r="F287" s="832"/>
      <c r="G287" s="868"/>
      <c r="H287" s="859"/>
      <c r="I287" s="859"/>
      <c r="J287" s="859"/>
      <c r="K287" s="859"/>
      <c r="L287" s="1002"/>
      <c r="M287" s="891"/>
      <c r="N287" s="891"/>
      <c r="O287" s="891"/>
      <c r="P287" s="838"/>
      <c r="Q287" s="892"/>
      <c r="R287" s="881"/>
      <c r="S287" s="838"/>
    </row>
    <row r="288" spans="1:19" s="726" customFormat="1" ht="18.75" hidden="1">
      <c r="A288" s="722"/>
      <c r="B288" s="893"/>
      <c r="C288" s="894"/>
      <c r="D288" s="686"/>
      <c r="E288" s="894"/>
      <c r="F288" s="686"/>
      <c r="G288" s="724"/>
      <c r="H288" s="815"/>
      <c r="I288" s="815"/>
      <c r="J288" s="815"/>
      <c r="K288" s="815"/>
      <c r="L288" s="895"/>
      <c r="M288" s="896"/>
      <c r="N288" s="897"/>
      <c r="O288" s="896"/>
      <c r="P288" s="886"/>
      <c r="Q288" s="898"/>
      <c r="R288" s="890"/>
      <c r="S288" s="886">
        <v>30000</v>
      </c>
    </row>
    <row r="289" spans="1:19" s="845" customFormat="1" ht="17.25" customHeight="1" hidden="1">
      <c r="A289" s="899"/>
      <c r="B289" s="900"/>
      <c r="C289" s="794"/>
      <c r="D289" s="680"/>
      <c r="E289" s="794"/>
      <c r="F289" s="680"/>
      <c r="G289" s="683"/>
      <c r="H289" s="901"/>
      <c r="I289" s="901"/>
      <c r="J289" s="901"/>
      <c r="K289" s="901"/>
      <c r="L289" s="902"/>
      <c r="M289" s="903"/>
      <c r="N289" s="904"/>
      <c r="O289" s="903"/>
      <c r="P289" s="905"/>
      <c r="Q289" s="906"/>
      <c r="R289" s="907"/>
      <c r="S289" s="797">
        <v>30000</v>
      </c>
    </row>
    <row r="290" spans="1:19" s="726" customFormat="1" ht="18.75" customHeight="1" hidden="1">
      <c r="A290" s="722"/>
      <c r="B290" s="908"/>
      <c r="C290" s="909"/>
      <c r="D290" s="723"/>
      <c r="E290" s="909"/>
      <c r="F290" s="723"/>
      <c r="G290" s="724"/>
      <c r="H290" s="815"/>
      <c r="I290" s="815"/>
      <c r="J290" s="815"/>
      <c r="K290" s="815"/>
      <c r="L290" s="719"/>
      <c r="M290" s="910"/>
      <c r="N290" s="911"/>
      <c r="O290" s="910"/>
      <c r="P290" s="912"/>
      <c r="Q290" s="876"/>
      <c r="R290" s="844"/>
      <c r="S290" s="912">
        <v>50000</v>
      </c>
    </row>
    <row r="291" spans="1:19" s="745" customFormat="1" ht="18.75" customHeight="1" hidden="1">
      <c r="A291" s="831"/>
      <c r="B291" s="851"/>
      <c r="C291" s="851"/>
      <c r="D291" s="832"/>
      <c r="E291" s="851"/>
      <c r="F291" s="832"/>
      <c r="G291" s="868"/>
      <c r="H291" s="859"/>
      <c r="I291" s="859"/>
      <c r="J291" s="859"/>
      <c r="K291" s="859"/>
      <c r="L291" s="862"/>
      <c r="M291" s="863"/>
      <c r="N291" s="864"/>
      <c r="O291" s="863"/>
      <c r="P291" s="867"/>
      <c r="Q291" s="868"/>
      <c r="R291" s="859"/>
      <c r="S291" s="867"/>
    </row>
    <row r="292" spans="1:19" s="726" customFormat="1" ht="18.75" customHeight="1" hidden="1">
      <c r="A292" s="722"/>
      <c r="B292" s="827"/>
      <c r="C292" s="840"/>
      <c r="D292" s="723"/>
      <c r="E292" s="840"/>
      <c r="F292" s="723"/>
      <c r="G292" s="724"/>
      <c r="H292" s="815"/>
      <c r="I292" s="815"/>
      <c r="J292" s="815"/>
      <c r="K292" s="815"/>
      <c r="L292" s="862"/>
      <c r="M292" s="863"/>
      <c r="N292" s="864"/>
      <c r="O292" s="863"/>
      <c r="P292" s="867"/>
      <c r="Q292" s="876"/>
      <c r="R292" s="844"/>
      <c r="S292" s="867">
        <v>70000</v>
      </c>
    </row>
    <row r="293" spans="1:19" s="726" customFormat="1" ht="18.75" customHeight="1" hidden="1">
      <c r="A293" s="722"/>
      <c r="B293" s="870"/>
      <c r="C293" s="840"/>
      <c r="D293" s="723"/>
      <c r="E293" s="840"/>
      <c r="F293" s="723"/>
      <c r="G293" s="724"/>
      <c r="H293" s="815"/>
      <c r="I293" s="815"/>
      <c r="J293" s="815"/>
      <c r="K293" s="815"/>
      <c r="L293" s="862"/>
      <c r="M293" s="863"/>
      <c r="N293" s="864"/>
      <c r="O293" s="863"/>
      <c r="P293" s="867"/>
      <c r="Q293" s="876"/>
      <c r="R293" s="844"/>
      <c r="S293" s="867">
        <v>50000</v>
      </c>
    </row>
    <row r="294" spans="1:19" s="745" customFormat="1" ht="18.75" customHeight="1" hidden="1">
      <c r="A294" s="831"/>
      <c r="B294" s="851"/>
      <c r="C294" s="851"/>
      <c r="D294" s="832"/>
      <c r="E294" s="851"/>
      <c r="F294" s="832"/>
      <c r="G294" s="868"/>
      <c r="H294" s="859"/>
      <c r="I294" s="859"/>
      <c r="J294" s="859"/>
      <c r="K294" s="859"/>
      <c r="L294" s="862"/>
      <c r="M294" s="863"/>
      <c r="N294" s="864"/>
      <c r="O294" s="863"/>
      <c r="P294" s="867"/>
      <c r="Q294" s="868"/>
      <c r="R294" s="859"/>
      <c r="S294" s="867"/>
    </row>
    <row r="295" spans="1:19" s="726" customFormat="1" ht="18.75" customHeight="1" hidden="1">
      <c r="A295" s="722"/>
      <c r="B295" s="840"/>
      <c r="C295" s="840"/>
      <c r="D295" s="723"/>
      <c r="E295" s="840"/>
      <c r="F295" s="723"/>
      <c r="G295" s="724"/>
      <c r="H295" s="815"/>
      <c r="I295" s="815"/>
      <c r="J295" s="815"/>
      <c r="K295" s="815"/>
      <c r="L295" s="659"/>
      <c r="M295" s="815"/>
      <c r="N295" s="913"/>
      <c r="O295" s="661"/>
      <c r="P295" s="667"/>
      <c r="Q295" s="876"/>
      <c r="R295" s="844"/>
      <c r="S295" s="667">
        <v>40000</v>
      </c>
    </row>
    <row r="296" spans="1:19" s="745" customFormat="1" ht="18.75" customHeight="1" hidden="1">
      <c r="A296" s="831"/>
      <c r="B296" s="851"/>
      <c r="C296" s="851"/>
      <c r="D296" s="832"/>
      <c r="E296" s="851"/>
      <c r="F296" s="832"/>
      <c r="G296" s="868"/>
      <c r="H296" s="859"/>
      <c r="I296" s="859"/>
      <c r="J296" s="859"/>
      <c r="K296" s="859"/>
      <c r="L296" s="862"/>
      <c r="M296" s="666"/>
      <c r="N296" s="662"/>
      <c r="O296" s="914"/>
      <c r="P296" s="670"/>
      <c r="Q296" s="868"/>
      <c r="R296" s="859"/>
      <c r="S296" s="670"/>
    </row>
    <row r="297" spans="1:19" s="726" customFormat="1" ht="18.75" customHeight="1" hidden="1">
      <c r="A297" s="722"/>
      <c r="B297" s="827"/>
      <c r="C297" s="840"/>
      <c r="D297" s="723"/>
      <c r="E297" s="840"/>
      <c r="F297" s="723"/>
      <c r="G297" s="724"/>
      <c r="H297" s="815"/>
      <c r="I297" s="815"/>
      <c r="J297" s="815"/>
      <c r="K297" s="815"/>
      <c r="L297" s="862"/>
      <c r="M297" s="666"/>
      <c r="N297" s="662"/>
      <c r="O297" s="914"/>
      <c r="P297" s="670"/>
      <c r="Q297" s="876"/>
      <c r="R297" s="844"/>
      <c r="S297" s="670">
        <v>50000</v>
      </c>
    </row>
    <row r="298" spans="1:19" s="845" customFormat="1" ht="18.75" customHeight="1" hidden="1">
      <c r="A298" s="899"/>
      <c r="B298" s="900"/>
      <c r="C298" s="794"/>
      <c r="D298" s="915"/>
      <c r="E298" s="794"/>
      <c r="F298" s="915"/>
      <c r="G298" s="683"/>
      <c r="H298" s="901"/>
      <c r="I298" s="901"/>
      <c r="J298" s="901"/>
      <c r="K298" s="901"/>
      <c r="L298" s="902"/>
      <c r="M298" s="677"/>
      <c r="N298" s="676"/>
      <c r="O298" s="916"/>
      <c r="P298" s="905"/>
      <c r="Q298" s="917"/>
      <c r="R298" s="918"/>
      <c r="S298" s="671">
        <v>30000</v>
      </c>
    </row>
    <row r="299" spans="1:19" s="745" customFormat="1" ht="18.75" customHeight="1" hidden="1">
      <c r="A299" s="831"/>
      <c r="B299" s="919"/>
      <c r="C299" s="919"/>
      <c r="D299" s="832"/>
      <c r="E299" s="919"/>
      <c r="F299" s="832"/>
      <c r="G299" s="868"/>
      <c r="H299" s="859"/>
      <c r="I299" s="859"/>
      <c r="J299" s="859"/>
      <c r="K299" s="859"/>
      <c r="L299" s="862"/>
      <c r="M299" s="666"/>
      <c r="N299" s="662"/>
      <c r="O299" s="914"/>
      <c r="P299" s="670"/>
      <c r="Q299" s="868"/>
      <c r="R299" s="859"/>
      <c r="S299" s="670"/>
    </row>
    <row r="300" spans="1:19" s="726" customFormat="1" ht="18.75" customHeight="1" hidden="1">
      <c r="A300" s="722"/>
      <c r="B300" s="827"/>
      <c r="C300" s="840"/>
      <c r="D300" s="723"/>
      <c r="E300" s="840"/>
      <c r="F300" s="723"/>
      <c r="G300" s="724"/>
      <c r="H300" s="815"/>
      <c r="I300" s="815"/>
      <c r="J300" s="815"/>
      <c r="K300" s="815"/>
      <c r="L300" s="862"/>
      <c r="M300" s="666"/>
      <c r="N300" s="662"/>
      <c r="O300" s="914"/>
      <c r="P300" s="670"/>
      <c r="Q300" s="876"/>
      <c r="R300" s="844"/>
      <c r="S300" s="670">
        <v>150000</v>
      </c>
    </row>
    <row r="301" spans="1:19" s="845" customFormat="1" ht="18.75" customHeight="1" hidden="1">
      <c r="A301" s="899"/>
      <c r="B301" s="900"/>
      <c r="C301" s="794"/>
      <c r="D301" s="915"/>
      <c r="E301" s="794"/>
      <c r="F301" s="915"/>
      <c r="G301" s="683"/>
      <c r="H301" s="901"/>
      <c r="I301" s="901"/>
      <c r="J301" s="901"/>
      <c r="K301" s="901"/>
      <c r="L301" s="902"/>
      <c r="M301" s="903"/>
      <c r="N301" s="904"/>
      <c r="O301" s="903"/>
      <c r="P301" s="905"/>
      <c r="Q301" s="917"/>
      <c r="R301" s="918"/>
      <c r="S301" s="797">
        <v>25000</v>
      </c>
    </row>
    <row r="302" spans="1:19" s="845" customFormat="1" ht="18.75" customHeight="1" hidden="1">
      <c r="A302" s="899"/>
      <c r="B302" s="676"/>
      <c r="C302" s="680"/>
      <c r="D302" s="915"/>
      <c r="E302" s="680"/>
      <c r="F302" s="915"/>
      <c r="G302" s="683"/>
      <c r="H302" s="901"/>
      <c r="I302" s="901"/>
      <c r="J302" s="901"/>
      <c r="K302" s="901"/>
      <c r="L302" s="902"/>
      <c r="M302" s="920"/>
      <c r="N302" s="921"/>
      <c r="O302" s="922"/>
      <c r="P302" s="658"/>
      <c r="Q302" s="917"/>
      <c r="R302" s="918"/>
      <c r="S302" s="668">
        <f>SUM(S303:S309)</f>
        <v>1880000</v>
      </c>
    </row>
    <row r="303" spans="1:19" s="883" customFormat="1" ht="18.75" customHeight="1" hidden="1">
      <c r="A303" s="923"/>
      <c r="B303" s="796"/>
      <c r="C303" s="796"/>
      <c r="D303" s="795"/>
      <c r="E303" s="796"/>
      <c r="F303" s="795"/>
      <c r="G303" s="799"/>
      <c r="H303" s="924"/>
      <c r="I303" s="924"/>
      <c r="J303" s="924"/>
      <c r="K303" s="924"/>
      <c r="L303" s="925"/>
      <c r="M303" s="926"/>
      <c r="N303" s="927"/>
      <c r="O303" s="928"/>
      <c r="P303" s="760"/>
      <c r="Q303" s="799"/>
      <c r="R303" s="924"/>
      <c r="S303" s="760"/>
    </row>
    <row r="304" spans="1:19" s="845" customFormat="1" ht="18.75" customHeight="1" hidden="1">
      <c r="A304" s="899"/>
      <c r="B304" s="900"/>
      <c r="C304" s="794"/>
      <c r="D304" s="915"/>
      <c r="E304" s="794"/>
      <c r="F304" s="915"/>
      <c r="G304" s="683"/>
      <c r="H304" s="901"/>
      <c r="I304" s="901"/>
      <c r="J304" s="901"/>
      <c r="K304" s="901"/>
      <c r="L304" s="902"/>
      <c r="M304" s="903"/>
      <c r="N304" s="904"/>
      <c r="O304" s="903"/>
      <c r="P304" s="905"/>
      <c r="Q304" s="917"/>
      <c r="R304" s="918"/>
      <c r="S304" s="797">
        <v>15000</v>
      </c>
    </row>
    <row r="305" spans="1:19" s="883" customFormat="1" ht="18.75" customHeight="1" hidden="1">
      <c r="A305" s="923"/>
      <c r="B305" s="929"/>
      <c r="C305" s="796"/>
      <c r="D305" s="795"/>
      <c r="E305" s="796"/>
      <c r="F305" s="795"/>
      <c r="G305" s="799"/>
      <c r="H305" s="924"/>
      <c r="I305" s="924"/>
      <c r="J305" s="924"/>
      <c r="K305" s="924"/>
      <c r="L305" s="925"/>
      <c r="M305" s="930"/>
      <c r="N305" s="931"/>
      <c r="O305" s="930"/>
      <c r="P305" s="798"/>
      <c r="Q305" s="799"/>
      <c r="R305" s="924"/>
      <c r="S305" s="798"/>
    </row>
    <row r="306" spans="1:19" s="845" customFormat="1" ht="18.75" customHeight="1" hidden="1">
      <c r="A306" s="899"/>
      <c r="B306" s="900"/>
      <c r="C306" s="794"/>
      <c r="D306" s="915"/>
      <c r="E306" s="794"/>
      <c r="F306" s="915"/>
      <c r="G306" s="683"/>
      <c r="H306" s="901"/>
      <c r="I306" s="901"/>
      <c r="J306" s="901"/>
      <c r="K306" s="901"/>
      <c r="L306" s="902"/>
      <c r="M306" s="903"/>
      <c r="N306" s="904"/>
      <c r="O306" s="903"/>
      <c r="P306" s="905"/>
      <c r="Q306" s="917"/>
      <c r="R306" s="918"/>
      <c r="S306" s="797">
        <v>75000</v>
      </c>
    </row>
    <row r="307" spans="1:19" s="845" customFormat="1" ht="18.75" customHeight="1" hidden="1">
      <c r="A307" s="899"/>
      <c r="B307" s="900"/>
      <c r="C307" s="794"/>
      <c r="D307" s="915"/>
      <c r="E307" s="794"/>
      <c r="F307" s="915"/>
      <c r="G307" s="683"/>
      <c r="H307" s="901"/>
      <c r="I307" s="901"/>
      <c r="J307" s="901"/>
      <c r="K307" s="901"/>
      <c r="L307" s="862"/>
      <c r="M307" s="863"/>
      <c r="N307" s="864"/>
      <c r="O307" s="863"/>
      <c r="P307" s="905"/>
      <c r="Q307" s="917"/>
      <c r="R307" s="918"/>
      <c r="S307" s="797">
        <v>1440000</v>
      </c>
    </row>
    <row r="308" spans="1:19" s="883" customFormat="1" ht="18.75" customHeight="1" hidden="1">
      <c r="A308" s="923"/>
      <c r="B308" s="796"/>
      <c r="C308" s="796"/>
      <c r="D308" s="795"/>
      <c r="E308" s="796"/>
      <c r="F308" s="795"/>
      <c r="G308" s="799"/>
      <c r="H308" s="924"/>
      <c r="I308" s="924"/>
      <c r="J308" s="924"/>
      <c r="K308" s="924"/>
      <c r="L308" s="855"/>
      <c r="M308" s="856"/>
      <c r="N308" s="857"/>
      <c r="O308" s="856"/>
      <c r="P308" s="798"/>
      <c r="Q308" s="799"/>
      <c r="R308" s="924"/>
      <c r="S308" s="798"/>
    </row>
    <row r="309" spans="1:19" s="845" customFormat="1" ht="18.75" customHeight="1" hidden="1">
      <c r="A309" s="899"/>
      <c r="B309" s="900"/>
      <c r="C309" s="794"/>
      <c r="D309" s="915"/>
      <c r="E309" s="794"/>
      <c r="F309" s="915"/>
      <c r="G309" s="683"/>
      <c r="H309" s="901"/>
      <c r="I309" s="901"/>
      <c r="J309" s="901"/>
      <c r="K309" s="901"/>
      <c r="L309" s="862"/>
      <c r="M309" s="863"/>
      <c r="N309" s="864"/>
      <c r="O309" s="863"/>
      <c r="P309" s="905"/>
      <c r="Q309" s="917"/>
      <c r="R309" s="918"/>
      <c r="S309" s="797">
        <v>350000</v>
      </c>
    </row>
    <row r="310" spans="1:19" s="845" customFormat="1" ht="18.75" customHeight="1" hidden="1">
      <c r="A310" s="899"/>
      <c r="B310" s="900"/>
      <c r="C310" s="794"/>
      <c r="D310" s="915"/>
      <c r="E310" s="794"/>
      <c r="F310" s="915"/>
      <c r="G310" s="683"/>
      <c r="H310" s="901"/>
      <c r="I310" s="901"/>
      <c r="J310" s="901"/>
      <c r="K310" s="901"/>
      <c r="L310" s="862"/>
      <c r="M310" s="1134"/>
      <c r="N310" s="864"/>
      <c r="O310" s="1134"/>
      <c r="P310" s="905"/>
      <c r="Q310" s="917"/>
      <c r="R310" s="918"/>
      <c r="S310" s="797"/>
    </row>
    <row r="311" spans="1:19" s="788" customFormat="1" ht="19.5" customHeight="1" hidden="1">
      <c r="A311" s="783" t="s">
        <v>496</v>
      </c>
      <c r="B311" s="784"/>
      <c r="C311" s="784"/>
      <c r="D311" s="784"/>
      <c r="E311" s="784"/>
      <c r="F311" s="784"/>
      <c r="G311" s="785"/>
      <c r="H311" s="789"/>
      <c r="I311" s="789"/>
      <c r="J311" s="789"/>
      <c r="K311" s="789"/>
      <c r="L311" s="997"/>
      <c r="M311" s="786"/>
      <c r="N311" s="786"/>
      <c r="O311" s="786"/>
      <c r="P311" s="655">
        <f>SUM(P312,P316)</f>
        <v>357700</v>
      </c>
      <c r="Q311" s="655"/>
      <c r="R311" s="787"/>
      <c r="S311" s="655">
        <f>SUM(S312,S316)</f>
        <v>396400</v>
      </c>
    </row>
    <row r="312" spans="1:19" s="955" customFormat="1" ht="18" customHeight="1" hidden="1">
      <c r="A312" s="783" t="s">
        <v>494</v>
      </c>
      <c r="B312" s="784"/>
      <c r="C312" s="784"/>
      <c r="D312" s="784"/>
      <c r="E312" s="784"/>
      <c r="F312" s="784"/>
      <c r="G312" s="785"/>
      <c r="H312" s="789"/>
      <c r="I312" s="789"/>
      <c r="J312" s="789"/>
      <c r="K312" s="789"/>
      <c r="L312" s="790" t="s">
        <v>775</v>
      </c>
      <c r="M312" s="787"/>
      <c r="N312" s="791"/>
      <c r="O312" s="792" t="s">
        <v>776</v>
      </c>
      <c r="P312" s="804">
        <f>SUM(P313:P314)</f>
        <v>40000</v>
      </c>
      <c r="Q312" s="804"/>
      <c r="R312" s="787"/>
      <c r="S312" s="655">
        <f>SUM(S313:S314)</f>
        <v>40000</v>
      </c>
    </row>
    <row r="313" spans="1:19" s="679" customFormat="1" ht="19.5" customHeight="1" hidden="1">
      <c r="A313" s="672"/>
      <c r="B313" s="676" t="s">
        <v>501</v>
      </c>
      <c r="C313" s="676"/>
      <c r="D313" s="676"/>
      <c r="E313" s="676"/>
      <c r="F313" s="676"/>
      <c r="G313" s="684"/>
      <c r="H313" s="675" t="s">
        <v>363</v>
      </c>
      <c r="I313" s="675"/>
      <c r="J313" s="675"/>
      <c r="K313" s="675"/>
      <c r="L313" s="684"/>
      <c r="M313" s="677"/>
      <c r="N313" s="676"/>
      <c r="O313" s="677"/>
      <c r="P313" s="793">
        <v>20000</v>
      </c>
      <c r="Q313" s="793"/>
      <c r="R313" s="677"/>
      <c r="S313" s="671">
        <v>20000</v>
      </c>
    </row>
    <row r="314" spans="1:19" s="679" customFormat="1" ht="19.5" customHeight="1" hidden="1">
      <c r="A314" s="672"/>
      <c r="B314" s="676" t="s">
        <v>502</v>
      </c>
      <c r="C314" s="676"/>
      <c r="D314" s="676"/>
      <c r="E314" s="676"/>
      <c r="F314" s="676"/>
      <c r="G314" s="684"/>
      <c r="H314" s="675" t="s">
        <v>363</v>
      </c>
      <c r="I314" s="675"/>
      <c r="J314" s="675"/>
      <c r="K314" s="675"/>
      <c r="L314" s="684"/>
      <c r="M314" s="677"/>
      <c r="N314" s="676"/>
      <c r="O314" s="677"/>
      <c r="P314" s="671">
        <v>20000</v>
      </c>
      <c r="Q314" s="671"/>
      <c r="R314" s="677"/>
      <c r="S314" s="671">
        <v>20000</v>
      </c>
    </row>
    <row r="315" spans="1:19" s="679" customFormat="1" ht="19.5" customHeight="1" hidden="1">
      <c r="A315" s="672"/>
      <c r="B315" s="676" t="s">
        <v>503</v>
      </c>
      <c r="C315" s="676"/>
      <c r="D315" s="676"/>
      <c r="E315" s="676"/>
      <c r="F315" s="676"/>
      <c r="G315" s="684"/>
      <c r="H315" s="675"/>
      <c r="I315" s="675"/>
      <c r="J315" s="675"/>
      <c r="K315" s="675"/>
      <c r="L315" s="684"/>
      <c r="M315" s="677"/>
      <c r="N315" s="676"/>
      <c r="O315" s="677"/>
      <c r="P315" s="793"/>
      <c r="Q315" s="793"/>
      <c r="R315" s="677"/>
      <c r="S315" s="671"/>
    </row>
    <row r="316" spans="1:19" s="955" customFormat="1" ht="19.5" customHeight="1" hidden="1">
      <c r="A316" s="783" t="s">
        <v>638</v>
      </c>
      <c r="B316" s="784"/>
      <c r="C316" s="784"/>
      <c r="D316" s="784"/>
      <c r="E316" s="784"/>
      <c r="F316" s="784"/>
      <c r="G316" s="785"/>
      <c r="H316" s="789"/>
      <c r="I316" s="789"/>
      <c r="J316" s="789"/>
      <c r="K316" s="789"/>
      <c r="L316" s="790" t="s">
        <v>775</v>
      </c>
      <c r="M316" s="787"/>
      <c r="N316" s="791"/>
      <c r="O316" s="792" t="s">
        <v>776</v>
      </c>
      <c r="P316" s="804">
        <f>SUM(P317:P318)</f>
        <v>317700</v>
      </c>
      <c r="Q316" s="804"/>
      <c r="R316" s="787"/>
      <c r="S316" s="655">
        <f>SUM(S317:S318)</f>
        <v>356400</v>
      </c>
    </row>
    <row r="317" spans="1:19" s="669" customFormat="1" ht="19.5" customHeight="1" hidden="1">
      <c r="A317" s="663"/>
      <c r="B317" s="662" t="s">
        <v>80</v>
      </c>
      <c r="C317" s="662"/>
      <c r="D317" s="662"/>
      <c r="E317" s="662"/>
      <c r="F317" s="662"/>
      <c r="G317" s="664"/>
      <c r="H317" s="665" t="s">
        <v>363</v>
      </c>
      <c r="I317" s="665"/>
      <c r="J317" s="665"/>
      <c r="K317" s="665"/>
      <c r="L317" s="662"/>
      <c r="M317" s="666"/>
      <c r="N317" s="662"/>
      <c r="O317" s="666"/>
      <c r="P317" s="807">
        <v>16200</v>
      </c>
      <c r="Q317" s="808"/>
      <c r="R317" s="666"/>
      <c r="S317" s="809">
        <v>17100</v>
      </c>
    </row>
    <row r="318" spans="1:19" s="669" customFormat="1" ht="19.5" customHeight="1" hidden="1">
      <c r="A318" s="663"/>
      <c r="B318" s="662" t="s">
        <v>81</v>
      </c>
      <c r="C318" s="662"/>
      <c r="D318" s="662"/>
      <c r="E318" s="662"/>
      <c r="F318" s="662"/>
      <c r="G318" s="664"/>
      <c r="H318" s="665" t="s">
        <v>363</v>
      </c>
      <c r="I318" s="665"/>
      <c r="J318" s="665"/>
      <c r="K318" s="665"/>
      <c r="L318" s="662"/>
      <c r="M318" s="666"/>
      <c r="N318" s="662"/>
      <c r="O318" s="666"/>
      <c r="P318" s="807">
        <v>301500</v>
      </c>
      <c r="Q318" s="808"/>
      <c r="R318" s="666"/>
      <c r="S318" s="809">
        <v>339300</v>
      </c>
    </row>
    <row r="319" spans="1:19" s="669" customFormat="1" ht="11.25" customHeight="1" hidden="1">
      <c r="A319" s="663"/>
      <c r="B319" s="662"/>
      <c r="C319" s="662"/>
      <c r="D319" s="662"/>
      <c r="E319" s="662"/>
      <c r="F319" s="662"/>
      <c r="G319" s="664"/>
      <c r="H319" s="665"/>
      <c r="I319" s="665"/>
      <c r="J319" s="665"/>
      <c r="K319" s="665"/>
      <c r="L319" s="662"/>
      <c r="M319" s="666"/>
      <c r="N319" s="662"/>
      <c r="O319" s="666"/>
      <c r="P319" s="810"/>
      <c r="Q319" s="811"/>
      <c r="R319" s="666"/>
      <c r="S319" s="809"/>
    </row>
    <row r="320" spans="1:19" s="726" customFormat="1" ht="13.5" customHeight="1" hidden="1">
      <c r="A320" s="722"/>
      <c r="B320" s="723"/>
      <c r="C320" s="723"/>
      <c r="D320" s="662"/>
      <c r="E320" s="686"/>
      <c r="F320" s="723"/>
      <c r="G320" s="724"/>
      <c r="H320" s="815"/>
      <c r="I320" s="815"/>
      <c r="J320" s="815"/>
      <c r="K320" s="815"/>
      <c r="L320" s="862"/>
      <c r="M320" s="932"/>
      <c r="N320" s="933"/>
      <c r="O320" s="934"/>
      <c r="P320" s="668"/>
      <c r="Q320" s="876"/>
      <c r="R320" s="844"/>
      <c r="S320" s="668"/>
    </row>
    <row r="321" spans="1:19" s="615" customFormat="1" ht="18.75" customHeight="1" hidden="1">
      <c r="A321" s="647"/>
      <c r="B321" s="662"/>
      <c r="C321" s="648"/>
      <c r="D321" s="648"/>
      <c r="E321" s="648"/>
      <c r="F321" s="648"/>
      <c r="G321" s="649"/>
      <c r="H321" s="665"/>
      <c r="I321" s="665"/>
      <c r="J321" s="665"/>
      <c r="K321" s="665"/>
      <c r="L321" s="659"/>
      <c r="M321" s="653"/>
      <c r="N321" s="660"/>
      <c r="O321" s="935"/>
      <c r="P321" s="936"/>
      <c r="Q321" s="938"/>
      <c r="R321" s="666"/>
      <c r="S321" s="712"/>
    </row>
    <row r="322" spans="1:19" s="615" customFormat="1" ht="19.5" customHeight="1" hidden="1">
      <c r="A322" s="689"/>
      <c r="B322" s="662" t="s">
        <v>1369</v>
      </c>
      <c r="C322" s="648"/>
      <c r="D322" s="709"/>
      <c r="E322" s="709"/>
      <c r="F322" s="709"/>
      <c r="G322" s="710"/>
      <c r="H322" s="729"/>
      <c r="I322" s="729"/>
      <c r="J322" s="729"/>
      <c r="K322" s="729"/>
      <c r="L322" s="692"/>
      <c r="M322" s="693"/>
      <c r="N322" s="694"/>
      <c r="O322" s="971"/>
      <c r="P322" s="670">
        <v>125000</v>
      </c>
      <c r="Q322" s="972"/>
      <c r="R322" s="973" t="s">
        <v>1262</v>
      </c>
      <c r="S322" s="670">
        <v>125000</v>
      </c>
    </row>
    <row r="323" spans="1:19" s="615" customFormat="1" ht="19.5" customHeight="1" hidden="1">
      <c r="A323" s="689"/>
      <c r="B323" s="662" t="s">
        <v>1370</v>
      </c>
      <c r="C323" s="648"/>
      <c r="D323" s="709"/>
      <c r="E323" s="709"/>
      <c r="F323" s="709"/>
      <c r="G323" s="710"/>
      <c r="H323" s="729"/>
      <c r="I323" s="729"/>
      <c r="J323" s="729"/>
      <c r="K323" s="729"/>
      <c r="L323" s="692"/>
      <c r="M323" s="693"/>
      <c r="N323" s="694"/>
      <c r="O323" s="971"/>
      <c r="P323" s="670">
        <v>50000</v>
      </c>
      <c r="Q323" s="974"/>
      <c r="R323" s="973" t="s">
        <v>1262</v>
      </c>
      <c r="S323" s="670">
        <v>50000</v>
      </c>
    </row>
    <row r="324" spans="1:19" s="615" customFormat="1" ht="19.5" customHeight="1" hidden="1">
      <c r="A324" s="689"/>
      <c r="B324" s="894" t="s">
        <v>1371</v>
      </c>
      <c r="C324" s="709"/>
      <c r="D324" s="709"/>
      <c r="E324" s="709"/>
      <c r="F324" s="709"/>
      <c r="G324" s="710"/>
      <c r="H324" s="729"/>
      <c r="I324" s="729"/>
      <c r="J324" s="729"/>
      <c r="K324" s="729"/>
      <c r="L324" s="692"/>
      <c r="M324" s="693"/>
      <c r="N324" s="971"/>
      <c r="O324" s="971"/>
      <c r="P324" s="670">
        <v>6000</v>
      </c>
      <c r="Q324" s="974"/>
      <c r="R324" s="975" t="s">
        <v>1372</v>
      </c>
      <c r="S324" s="670">
        <v>6000</v>
      </c>
    </row>
    <row r="325" spans="1:19" s="615" customFormat="1" ht="21" customHeight="1" hidden="1">
      <c r="A325" s="647"/>
      <c r="B325" s="894" t="s">
        <v>1373</v>
      </c>
      <c r="C325" s="709"/>
      <c r="D325" s="648"/>
      <c r="E325" s="648"/>
      <c r="F325" s="648"/>
      <c r="G325" s="649"/>
      <c r="H325" s="665"/>
      <c r="I325" s="665"/>
      <c r="J325" s="665"/>
      <c r="K325" s="665"/>
      <c r="L325" s="648"/>
      <c r="M325" s="653"/>
      <c r="N325" s="648"/>
      <c r="O325" s="647"/>
      <c r="P325" s="670">
        <v>10000</v>
      </c>
      <c r="Q325" s="974"/>
      <c r="R325" s="960" t="s">
        <v>1374</v>
      </c>
      <c r="S325" s="670">
        <v>10000</v>
      </c>
    </row>
    <row r="326" spans="1:19" s="615" customFormat="1" ht="21" customHeight="1" hidden="1">
      <c r="A326" s="647"/>
      <c r="B326" s="840" t="s">
        <v>1375</v>
      </c>
      <c r="C326" s="648"/>
      <c r="D326" s="648"/>
      <c r="E326" s="648"/>
      <c r="F326" s="648"/>
      <c r="G326" s="649"/>
      <c r="H326" s="802"/>
      <c r="I326" s="802"/>
      <c r="J326" s="802"/>
      <c r="K326" s="802"/>
      <c r="L326" s="648"/>
      <c r="M326" s="653"/>
      <c r="N326" s="648"/>
      <c r="O326" s="647"/>
      <c r="P326" s="670">
        <v>10000</v>
      </c>
      <c r="Q326" s="804"/>
      <c r="R326" s="960" t="s">
        <v>1376</v>
      </c>
      <c r="S326" s="670">
        <v>10000</v>
      </c>
    </row>
    <row r="327" spans="1:19" s="615" customFormat="1" ht="18.75" customHeight="1">
      <c r="A327" s="976"/>
      <c r="B327" s="977"/>
      <c r="C327" s="978"/>
      <c r="D327" s="978"/>
      <c r="E327" s="978"/>
      <c r="F327" s="978"/>
      <c r="G327" s="979"/>
      <c r="H327" s="1008"/>
      <c r="I327" s="1008"/>
      <c r="J327" s="1008"/>
      <c r="K327" s="1008"/>
      <c r="L327" s="978"/>
      <c r="M327" s="980"/>
      <c r="N327" s="978"/>
      <c r="O327" s="976"/>
      <c r="P327" s="981"/>
      <c r="Q327" s="982"/>
      <c r="R327" s="980"/>
      <c r="S327" s="654"/>
    </row>
  </sheetData>
  <sheetProtection/>
  <mergeCells count="11">
    <mergeCell ref="C87:G87"/>
    <mergeCell ref="H2:I2"/>
    <mergeCell ref="H3:H4"/>
    <mergeCell ref="I3:I4"/>
    <mergeCell ref="J2:J4"/>
    <mergeCell ref="K2:K4"/>
    <mergeCell ref="A2:G2"/>
    <mergeCell ref="L2:O2"/>
    <mergeCell ref="A3:G3"/>
    <mergeCell ref="A4:G4"/>
    <mergeCell ref="C86:G8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7"/>
  <sheetViews>
    <sheetView zoomScalePageLayoutView="0" workbookViewId="0" topLeftCell="A67">
      <selection activeCell="R66" sqref="R66"/>
    </sheetView>
  </sheetViews>
  <sheetFormatPr defaultColWidth="9.140625" defaultRowHeight="21.75"/>
  <cols>
    <col min="1" max="1" width="2.7109375" style="2" customWidth="1"/>
    <col min="2" max="2" width="2.8515625" style="2" customWidth="1"/>
    <col min="3" max="3" width="38.57421875" style="2" customWidth="1"/>
    <col min="4" max="4" width="7.57421875" style="2" customWidth="1"/>
    <col min="5" max="10" width="10.00390625" style="2" hidden="1" customWidth="1"/>
    <col min="11" max="11" width="10.140625" style="2" hidden="1" customWidth="1"/>
    <col min="12" max="12" width="10.00390625" style="2" hidden="1" customWidth="1"/>
    <col min="13" max="13" width="7.7109375" style="2" customWidth="1"/>
    <col min="14" max="14" width="7.421875" style="2" customWidth="1"/>
    <col min="15" max="16384" width="9.140625" style="2" customWidth="1"/>
  </cols>
  <sheetData>
    <row r="1" ht="18.75" customHeight="1">
      <c r="A1" s="614" t="s">
        <v>1135</v>
      </c>
    </row>
    <row r="2" ht="12.75" customHeight="1"/>
    <row r="3" s="1" customFormat="1" ht="19.5" customHeight="1">
      <c r="A3" s="1" t="s">
        <v>310</v>
      </c>
    </row>
    <row r="4" ht="13.5" customHeight="1"/>
    <row r="5" ht="21.75" customHeight="1">
      <c r="C5" s="1" t="s">
        <v>1136</v>
      </c>
    </row>
    <row r="6" spans="1:14" s="30" customFormat="1" ht="20.25" customHeight="1">
      <c r="A6" s="26"/>
      <c r="B6" s="27"/>
      <c r="C6" s="28"/>
      <c r="D6" s="29"/>
      <c r="E6" s="29" t="s">
        <v>446</v>
      </c>
      <c r="F6" s="29" t="s">
        <v>446</v>
      </c>
      <c r="G6" s="29" t="s">
        <v>446</v>
      </c>
      <c r="H6" s="29" t="s">
        <v>446</v>
      </c>
      <c r="I6" s="29" t="s">
        <v>446</v>
      </c>
      <c r="J6" s="29" t="s">
        <v>446</v>
      </c>
      <c r="K6" s="29" t="s">
        <v>446</v>
      </c>
      <c r="L6" s="29" t="s">
        <v>446</v>
      </c>
      <c r="M6" s="1234" t="s">
        <v>530</v>
      </c>
      <c r="N6" s="1234" t="s">
        <v>1137</v>
      </c>
    </row>
    <row r="7" spans="1:14" s="30" customFormat="1" ht="20.25" customHeight="1">
      <c r="A7" s="1233" t="s">
        <v>310</v>
      </c>
      <c r="B7" s="1233"/>
      <c r="C7" s="1233"/>
      <c r="D7" s="31" t="s">
        <v>220</v>
      </c>
      <c r="E7" s="31" t="s">
        <v>448</v>
      </c>
      <c r="F7" s="31" t="s">
        <v>364</v>
      </c>
      <c r="G7" s="31" t="s">
        <v>304</v>
      </c>
      <c r="H7" s="31" t="s">
        <v>267</v>
      </c>
      <c r="I7" s="31" t="s">
        <v>495</v>
      </c>
      <c r="J7" s="31" t="s">
        <v>135</v>
      </c>
      <c r="K7" s="31" t="s">
        <v>86</v>
      </c>
      <c r="L7" s="31" t="s">
        <v>549</v>
      </c>
      <c r="M7" s="1235"/>
      <c r="N7" s="1235"/>
    </row>
    <row r="8" spans="1:14" s="30" customFormat="1" ht="20.25" customHeight="1">
      <c r="A8" s="33"/>
      <c r="B8" s="34"/>
      <c r="C8" s="35"/>
      <c r="D8" s="36"/>
      <c r="E8" s="36" t="s">
        <v>529</v>
      </c>
      <c r="F8" s="36" t="s">
        <v>529</v>
      </c>
      <c r="G8" s="36" t="s">
        <v>529</v>
      </c>
      <c r="H8" s="36" t="s">
        <v>529</v>
      </c>
      <c r="I8" s="36" t="s">
        <v>529</v>
      </c>
      <c r="J8" s="36" t="s">
        <v>529</v>
      </c>
      <c r="K8" s="36" t="s">
        <v>529</v>
      </c>
      <c r="L8" s="36" t="s">
        <v>529</v>
      </c>
      <c r="M8" s="1236"/>
      <c r="N8" s="1236"/>
    </row>
    <row r="9" spans="1:14" s="42" customFormat="1" ht="18.75">
      <c r="A9" s="37" t="s">
        <v>274</v>
      </c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42" customFormat="1" ht="18.75">
      <c r="A10" s="43"/>
      <c r="B10" s="23" t="s">
        <v>402</v>
      </c>
      <c r="C10" s="22"/>
      <c r="D10" s="44" t="s">
        <v>219</v>
      </c>
      <c r="E10" s="45" t="s">
        <v>487</v>
      </c>
      <c r="F10" s="45" t="s">
        <v>63</v>
      </c>
      <c r="G10" s="46" t="s">
        <v>282</v>
      </c>
      <c r="H10" s="46" t="s">
        <v>268</v>
      </c>
      <c r="I10" s="46" t="s">
        <v>372</v>
      </c>
      <c r="J10" s="46" t="s">
        <v>411</v>
      </c>
      <c r="K10" s="46" t="s">
        <v>372</v>
      </c>
      <c r="L10" s="46" t="s">
        <v>552</v>
      </c>
      <c r="M10" s="46">
        <f>SUM(M11:M12)</f>
        <v>270</v>
      </c>
      <c r="N10" s="46"/>
    </row>
    <row r="11" spans="1:14" s="42" customFormat="1" ht="18.75">
      <c r="A11" s="43"/>
      <c r="B11" s="23"/>
      <c r="C11" s="22" t="s">
        <v>8</v>
      </c>
      <c r="D11" s="44" t="s">
        <v>219</v>
      </c>
      <c r="E11" s="45" t="s">
        <v>487</v>
      </c>
      <c r="F11" s="45" t="s">
        <v>63</v>
      </c>
      <c r="G11" s="46" t="s">
        <v>282</v>
      </c>
      <c r="H11" s="46" t="s">
        <v>268</v>
      </c>
      <c r="I11" s="46" t="s">
        <v>372</v>
      </c>
      <c r="J11" s="46" t="s">
        <v>411</v>
      </c>
      <c r="K11" s="46" t="s">
        <v>372</v>
      </c>
      <c r="L11" s="46" t="s">
        <v>552</v>
      </c>
      <c r="M11" s="46">
        <v>250</v>
      </c>
      <c r="N11" s="46"/>
    </row>
    <row r="12" spans="1:14" s="42" customFormat="1" ht="18.75">
      <c r="A12" s="43"/>
      <c r="B12" s="23"/>
      <c r="C12" s="47" t="s">
        <v>9</v>
      </c>
      <c r="D12" s="44" t="s">
        <v>219</v>
      </c>
      <c r="E12" s="45" t="s">
        <v>225</v>
      </c>
      <c r="F12" s="45" t="s">
        <v>486</v>
      </c>
      <c r="G12" s="46">
        <v>50</v>
      </c>
      <c r="H12" s="46">
        <v>60</v>
      </c>
      <c r="I12" s="46">
        <v>70</v>
      </c>
      <c r="J12" s="46">
        <v>80</v>
      </c>
      <c r="K12" s="46">
        <v>80</v>
      </c>
      <c r="L12" s="46">
        <v>80</v>
      </c>
      <c r="M12" s="46">
        <v>20</v>
      </c>
      <c r="N12" s="46"/>
    </row>
    <row r="13" spans="1:14" s="42" customFormat="1" ht="18.75">
      <c r="A13" s="43"/>
      <c r="B13" s="23" t="s">
        <v>28</v>
      </c>
      <c r="C13" s="22"/>
      <c r="D13" s="44" t="s">
        <v>219</v>
      </c>
      <c r="E13" s="46" t="s">
        <v>375</v>
      </c>
      <c r="F13" s="46" t="s">
        <v>463</v>
      </c>
      <c r="G13" s="46" t="s">
        <v>518</v>
      </c>
      <c r="H13" s="46" t="s">
        <v>543</v>
      </c>
      <c r="I13" s="46" t="s">
        <v>520</v>
      </c>
      <c r="J13" s="46" t="s">
        <v>410</v>
      </c>
      <c r="K13" s="46" t="s">
        <v>87</v>
      </c>
      <c r="L13" s="46" t="s">
        <v>558</v>
      </c>
      <c r="M13" s="46">
        <f>SUM(M14:M16)</f>
        <v>420</v>
      </c>
      <c r="N13" s="46"/>
    </row>
    <row r="14" spans="1:14" s="42" customFormat="1" ht="18.75">
      <c r="A14" s="43"/>
      <c r="B14" s="23"/>
      <c r="C14" s="22" t="s">
        <v>8</v>
      </c>
      <c r="D14" s="44" t="s">
        <v>219</v>
      </c>
      <c r="E14" s="46" t="s">
        <v>375</v>
      </c>
      <c r="F14" s="46" t="s">
        <v>463</v>
      </c>
      <c r="G14" s="46" t="s">
        <v>518</v>
      </c>
      <c r="H14" s="46" t="s">
        <v>543</v>
      </c>
      <c r="I14" s="46" t="s">
        <v>520</v>
      </c>
      <c r="J14" s="46" t="s">
        <v>410</v>
      </c>
      <c r="K14" s="46" t="s">
        <v>87</v>
      </c>
      <c r="L14" s="46" t="s">
        <v>558</v>
      </c>
      <c r="M14" s="46">
        <v>340</v>
      </c>
      <c r="N14" s="46"/>
    </row>
    <row r="15" spans="1:14" s="42" customFormat="1" ht="18.75">
      <c r="A15" s="43"/>
      <c r="B15" s="23"/>
      <c r="C15" s="22" t="s">
        <v>672</v>
      </c>
      <c r="D15" s="44"/>
      <c r="E15" s="46"/>
      <c r="F15" s="46"/>
      <c r="G15" s="46"/>
      <c r="H15" s="46"/>
      <c r="I15" s="46"/>
      <c r="J15" s="46"/>
      <c r="K15" s="46"/>
      <c r="L15" s="46" t="s">
        <v>363</v>
      </c>
      <c r="M15" s="46">
        <v>70</v>
      </c>
      <c r="N15" s="46"/>
    </row>
    <row r="16" spans="1:14" s="42" customFormat="1" ht="18.75">
      <c r="A16" s="43"/>
      <c r="B16" s="23"/>
      <c r="C16" s="22" t="s">
        <v>673</v>
      </c>
      <c r="D16" s="44"/>
      <c r="E16" s="46"/>
      <c r="F16" s="46"/>
      <c r="G16" s="46"/>
      <c r="H16" s="46"/>
      <c r="I16" s="46"/>
      <c r="J16" s="46"/>
      <c r="K16" s="46"/>
      <c r="L16" s="46" t="s">
        <v>363</v>
      </c>
      <c r="M16" s="46">
        <v>10</v>
      </c>
      <c r="N16" s="46"/>
    </row>
    <row r="17" spans="1:14" s="42" customFormat="1" ht="18" customHeight="1">
      <c r="A17" s="43"/>
      <c r="B17" s="23" t="s">
        <v>403</v>
      </c>
      <c r="C17" s="22"/>
      <c r="D17" s="44" t="s">
        <v>219</v>
      </c>
      <c r="E17" s="45" t="s">
        <v>484</v>
      </c>
      <c r="F17" s="49" t="s">
        <v>464</v>
      </c>
      <c r="G17" s="49" t="s">
        <v>517</v>
      </c>
      <c r="H17" s="50" t="s">
        <v>313</v>
      </c>
      <c r="I17" s="50" t="s">
        <v>526</v>
      </c>
      <c r="J17" s="50" t="s">
        <v>412</v>
      </c>
      <c r="K17" s="50" t="s">
        <v>88</v>
      </c>
      <c r="L17" s="50" t="s">
        <v>559</v>
      </c>
      <c r="M17" s="49">
        <v>1200</v>
      </c>
      <c r="N17" s="49"/>
    </row>
    <row r="18" spans="1:14" s="42" customFormat="1" ht="18" customHeight="1">
      <c r="A18" s="43"/>
      <c r="B18" s="23"/>
      <c r="C18" s="22" t="s">
        <v>8</v>
      </c>
      <c r="D18" s="44" t="s">
        <v>219</v>
      </c>
      <c r="E18" s="45" t="s">
        <v>484</v>
      </c>
      <c r="F18" s="49" t="s">
        <v>464</v>
      </c>
      <c r="G18" s="49" t="s">
        <v>517</v>
      </c>
      <c r="H18" s="50" t="s">
        <v>313</v>
      </c>
      <c r="I18" s="50" t="s">
        <v>526</v>
      </c>
      <c r="J18" s="50" t="s">
        <v>412</v>
      </c>
      <c r="K18" s="50" t="s">
        <v>88</v>
      </c>
      <c r="L18" s="50" t="s">
        <v>559</v>
      </c>
      <c r="M18" s="49">
        <v>1000</v>
      </c>
      <c r="N18" s="49"/>
    </row>
    <row r="19" spans="1:14" s="42" customFormat="1" ht="18.75">
      <c r="A19" s="43"/>
      <c r="B19" s="23"/>
      <c r="C19" s="48" t="s">
        <v>9</v>
      </c>
      <c r="D19" s="44" t="s">
        <v>219</v>
      </c>
      <c r="E19" s="45" t="s">
        <v>485</v>
      </c>
      <c r="F19" s="46" t="s">
        <v>465</v>
      </c>
      <c r="G19" s="49">
        <v>330</v>
      </c>
      <c r="H19" s="51">
        <v>350</v>
      </c>
      <c r="I19" s="49">
        <v>380</v>
      </c>
      <c r="J19" s="49">
        <v>400</v>
      </c>
      <c r="K19" s="49">
        <v>400</v>
      </c>
      <c r="L19" s="49">
        <v>400</v>
      </c>
      <c r="M19" s="49">
        <v>200</v>
      </c>
      <c r="N19" s="49"/>
    </row>
    <row r="20" spans="1:14" s="42" customFormat="1" ht="18.75">
      <c r="A20" s="43"/>
      <c r="B20" s="23" t="s">
        <v>449</v>
      </c>
      <c r="C20" s="48"/>
      <c r="D20" s="44" t="s">
        <v>453</v>
      </c>
      <c r="E20" s="45"/>
      <c r="F20" s="46"/>
      <c r="G20" s="49"/>
      <c r="H20" s="51" t="s">
        <v>363</v>
      </c>
      <c r="I20" s="49" t="s">
        <v>363</v>
      </c>
      <c r="J20" s="49" t="s">
        <v>138</v>
      </c>
      <c r="K20" s="49" t="s">
        <v>156</v>
      </c>
      <c r="L20" s="49" t="s">
        <v>156</v>
      </c>
      <c r="M20" s="242">
        <v>5</v>
      </c>
      <c r="N20" s="49"/>
    </row>
    <row r="21" spans="1:14" s="42" customFormat="1" ht="18.75" hidden="1">
      <c r="A21" s="43"/>
      <c r="B21" s="23" t="s">
        <v>450</v>
      </c>
      <c r="C21" s="48"/>
      <c r="D21" s="44" t="s">
        <v>453</v>
      </c>
      <c r="E21" s="45"/>
      <c r="F21" s="46"/>
      <c r="G21" s="49"/>
      <c r="H21" s="51" t="s">
        <v>363</v>
      </c>
      <c r="I21" s="49" t="s">
        <v>363</v>
      </c>
      <c r="J21" s="49"/>
      <c r="K21" s="49"/>
      <c r="L21" s="49"/>
      <c r="M21" s="242"/>
      <c r="N21" s="49"/>
    </row>
    <row r="22" spans="1:14" s="42" customFormat="1" ht="18.75">
      <c r="A22" s="43"/>
      <c r="B22" s="23" t="s">
        <v>451</v>
      </c>
      <c r="C22" s="48"/>
      <c r="D22" s="44" t="s">
        <v>453</v>
      </c>
      <c r="E22" s="45"/>
      <c r="F22" s="46"/>
      <c r="G22" s="49"/>
      <c r="H22" s="51" t="s">
        <v>363</v>
      </c>
      <c r="I22" s="49" t="s">
        <v>363</v>
      </c>
      <c r="J22" s="49" t="s">
        <v>139</v>
      </c>
      <c r="K22" s="49" t="s">
        <v>200</v>
      </c>
      <c r="L22" s="49" t="s">
        <v>633</v>
      </c>
      <c r="M22" s="242">
        <v>20</v>
      </c>
      <c r="N22" s="49"/>
    </row>
    <row r="23" spans="1:14" s="42" customFormat="1" ht="18.75">
      <c r="A23" s="43"/>
      <c r="B23" s="23" t="s">
        <v>452</v>
      </c>
      <c r="C23" s="48"/>
      <c r="D23" s="44" t="s">
        <v>453</v>
      </c>
      <c r="E23" s="45"/>
      <c r="F23" s="46"/>
      <c r="G23" s="49"/>
      <c r="H23" s="51" t="s">
        <v>363</v>
      </c>
      <c r="I23" s="49" t="s">
        <v>363</v>
      </c>
      <c r="J23" s="49" t="s">
        <v>140</v>
      </c>
      <c r="K23" s="49" t="s">
        <v>140</v>
      </c>
      <c r="L23" s="49" t="s">
        <v>157</v>
      </c>
      <c r="M23" s="242">
        <v>5</v>
      </c>
      <c r="N23" s="49"/>
    </row>
    <row r="24" spans="1:14" s="60" customFormat="1" ht="18.75" hidden="1">
      <c r="A24" s="54"/>
      <c r="B24" s="55" t="s">
        <v>290</v>
      </c>
      <c r="C24" s="56"/>
      <c r="D24" s="57" t="s">
        <v>219</v>
      </c>
      <c r="E24" s="58" t="s">
        <v>509</v>
      </c>
      <c r="F24" s="59" t="s">
        <v>125</v>
      </c>
      <c r="G24" s="59" t="s">
        <v>69</v>
      </c>
      <c r="H24" s="59" t="s">
        <v>548</v>
      </c>
      <c r="I24" s="59">
        <v>20</v>
      </c>
      <c r="J24" s="59">
        <v>20</v>
      </c>
      <c r="K24" s="59">
        <v>20</v>
      </c>
      <c r="L24" s="59">
        <v>20</v>
      </c>
      <c r="M24" s="59">
        <v>20</v>
      </c>
      <c r="N24" s="59"/>
    </row>
    <row r="25" spans="1:14" s="60" customFormat="1" ht="18.75" hidden="1">
      <c r="A25" s="54"/>
      <c r="B25" s="55" t="s">
        <v>291</v>
      </c>
      <c r="C25" s="56"/>
      <c r="D25" s="57"/>
      <c r="E25" s="59"/>
      <c r="F25" s="58" t="s">
        <v>126</v>
      </c>
      <c r="G25" s="59"/>
      <c r="H25" s="59"/>
      <c r="I25" s="59"/>
      <c r="J25" s="59"/>
      <c r="K25" s="59"/>
      <c r="L25" s="59"/>
      <c r="M25" s="59"/>
      <c r="N25" s="59"/>
    </row>
    <row r="26" spans="1:14" s="61" customFormat="1" ht="18.75" hidden="1">
      <c r="A26" s="54"/>
      <c r="B26" s="55" t="s">
        <v>292</v>
      </c>
      <c r="C26" s="56"/>
      <c r="D26" s="57"/>
      <c r="E26" s="59"/>
      <c r="F26" s="59" t="s">
        <v>127</v>
      </c>
      <c r="G26" s="59"/>
      <c r="H26" s="59"/>
      <c r="I26" s="59"/>
      <c r="J26" s="59"/>
      <c r="K26" s="59"/>
      <c r="L26" s="59"/>
      <c r="M26" s="59"/>
      <c r="N26" s="59"/>
    </row>
    <row r="27" spans="1:14" s="61" customFormat="1" ht="18.75" hidden="1">
      <c r="A27" s="54"/>
      <c r="B27" s="55" t="s">
        <v>404</v>
      </c>
      <c r="C27" s="56"/>
      <c r="D27" s="57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62" customFormat="1" ht="18.75">
      <c r="A28" s="63" t="s">
        <v>275</v>
      </c>
      <c r="B28" s="23"/>
      <c r="C28" s="22"/>
      <c r="D28" s="44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s="62" customFormat="1" ht="18.75">
      <c r="A29" s="43"/>
      <c r="B29" s="23" t="s">
        <v>390</v>
      </c>
      <c r="C29" s="22"/>
      <c r="D29" s="44" t="s">
        <v>261</v>
      </c>
      <c r="E29" s="45" t="s">
        <v>467</v>
      </c>
      <c r="F29" s="66" t="s">
        <v>250</v>
      </c>
      <c r="G29" s="66" t="s">
        <v>250</v>
      </c>
      <c r="H29" s="66" t="s">
        <v>250</v>
      </c>
      <c r="I29" s="66" t="s">
        <v>250</v>
      </c>
      <c r="J29" s="66" t="s">
        <v>250</v>
      </c>
      <c r="K29" s="66" t="s">
        <v>250</v>
      </c>
      <c r="L29" s="66" t="s">
        <v>250</v>
      </c>
      <c r="M29" s="66" t="s">
        <v>247</v>
      </c>
      <c r="N29" s="66"/>
    </row>
    <row r="30" spans="1:14" s="62" customFormat="1" ht="18.75">
      <c r="A30" s="43"/>
      <c r="B30" s="23" t="s">
        <v>389</v>
      </c>
      <c r="C30" s="22"/>
      <c r="D30" s="44" t="s">
        <v>262</v>
      </c>
      <c r="E30" s="46"/>
      <c r="F30" s="45" t="s">
        <v>251</v>
      </c>
      <c r="G30" s="45" t="s">
        <v>252</v>
      </c>
      <c r="H30" s="45" t="s">
        <v>546</v>
      </c>
      <c r="I30" s="66" t="s">
        <v>413</v>
      </c>
      <c r="J30" s="66" t="s">
        <v>141</v>
      </c>
      <c r="K30" s="66" t="s">
        <v>195</v>
      </c>
      <c r="L30" s="66" t="s">
        <v>573</v>
      </c>
      <c r="M30" s="66"/>
      <c r="N30" s="66"/>
    </row>
    <row r="31" spans="1:14" s="62" customFormat="1" ht="18.75">
      <c r="A31" s="43"/>
      <c r="B31" s="23" t="s">
        <v>264</v>
      </c>
      <c r="C31" s="22"/>
      <c r="D31" s="44" t="s">
        <v>531</v>
      </c>
      <c r="E31" s="45" t="s">
        <v>434</v>
      </c>
      <c r="F31" s="46" t="s">
        <v>328</v>
      </c>
      <c r="G31" s="46" t="s">
        <v>545</v>
      </c>
      <c r="H31" s="46" t="s">
        <v>544</v>
      </c>
      <c r="I31" s="46" t="s">
        <v>73</v>
      </c>
      <c r="J31" s="46" t="s">
        <v>142</v>
      </c>
      <c r="K31" s="46" t="s">
        <v>99</v>
      </c>
      <c r="L31" s="46" t="s">
        <v>574</v>
      </c>
      <c r="M31" s="46" t="s">
        <v>660</v>
      </c>
      <c r="N31" s="46"/>
    </row>
    <row r="32" spans="1:14" s="62" customFormat="1" ht="18.75">
      <c r="A32" s="43"/>
      <c r="B32" s="23" t="s">
        <v>659</v>
      </c>
      <c r="C32" s="22"/>
      <c r="D32" s="44"/>
      <c r="E32" s="46"/>
      <c r="F32" s="45"/>
      <c r="G32" s="46"/>
      <c r="H32" s="46"/>
      <c r="I32" s="46"/>
      <c r="J32" s="46"/>
      <c r="K32" s="46"/>
      <c r="L32" s="46"/>
      <c r="M32" s="46"/>
      <c r="N32" s="46"/>
    </row>
    <row r="33" spans="1:14" s="62" customFormat="1" ht="18.75">
      <c r="A33" s="43"/>
      <c r="B33" s="23" t="s">
        <v>550</v>
      </c>
      <c r="C33" s="22"/>
      <c r="D33" s="44" t="s">
        <v>531</v>
      </c>
      <c r="E33" s="46"/>
      <c r="F33" s="45"/>
      <c r="G33" s="46"/>
      <c r="H33" s="44" t="s">
        <v>31</v>
      </c>
      <c r="I33" s="44" t="s">
        <v>32</v>
      </c>
      <c r="J33" s="44" t="s">
        <v>143</v>
      </c>
      <c r="K33" s="44" t="s">
        <v>143</v>
      </c>
      <c r="L33" s="44" t="s">
        <v>143</v>
      </c>
      <c r="M33" s="44"/>
      <c r="N33" s="44"/>
    </row>
    <row r="34" spans="1:14" s="62" customFormat="1" ht="18.75">
      <c r="A34" s="43"/>
      <c r="B34" s="23"/>
      <c r="C34" s="22" t="s">
        <v>661</v>
      </c>
      <c r="D34" s="44"/>
      <c r="E34" s="46"/>
      <c r="F34" s="45"/>
      <c r="G34" s="46"/>
      <c r="H34" s="46"/>
      <c r="I34" s="46"/>
      <c r="J34" s="46"/>
      <c r="K34" s="46"/>
      <c r="L34" s="46"/>
      <c r="M34" s="46"/>
      <c r="N34" s="46"/>
    </row>
    <row r="35" spans="1:14" s="62" customFormat="1" ht="18.75" hidden="1">
      <c r="A35" s="43"/>
      <c r="B35" s="67" t="s">
        <v>454</v>
      </c>
      <c r="C35" s="68"/>
      <c r="D35" s="44" t="s">
        <v>373</v>
      </c>
      <c r="E35" s="46"/>
      <c r="F35" s="46"/>
      <c r="G35" s="46"/>
      <c r="H35" s="75" t="s">
        <v>344</v>
      </c>
      <c r="I35" s="75" t="s">
        <v>71</v>
      </c>
      <c r="J35" s="75" t="s">
        <v>344</v>
      </c>
      <c r="K35" s="75" t="s">
        <v>344</v>
      </c>
      <c r="L35" s="75" t="s">
        <v>344</v>
      </c>
      <c r="M35" s="75"/>
      <c r="N35" s="75"/>
    </row>
    <row r="36" spans="1:14" s="62" customFormat="1" ht="18.75" hidden="1">
      <c r="A36" s="43"/>
      <c r="B36" s="67" t="s">
        <v>30</v>
      </c>
      <c r="C36" s="68"/>
      <c r="D36" s="44"/>
      <c r="E36" s="46"/>
      <c r="F36" s="46"/>
      <c r="G36" s="46"/>
      <c r="H36" s="46"/>
      <c r="I36" s="46"/>
      <c r="J36" s="46"/>
      <c r="K36" s="46"/>
      <c r="L36" s="46"/>
      <c r="M36" s="285"/>
      <c r="N36" s="285"/>
    </row>
    <row r="37" spans="1:14" s="62" customFormat="1" ht="18.75">
      <c r="A37" s="43"/>
      <c r="B37" s="23" t="s">
        <v>551</v>
      </c>
      <c r="C37" s="22"/>
      <c r="D37" s="44" t="s">
        <v>531</v>
      </c>
      <c r="E37" s="45" t="s">
        <v>510</v>
      </c>
      <c r="F37" s="46" t="s">
        <v>325</v>
      </c>
      <c r="G37" s="46" t="s">
        <v>82</v>
      </c>
      <c r="H37" s="46" t="s">
        <v>345</v>
      </c>
      <c r="I37" s="46" t="s">
        <v>406</v>
      </c>
      <c r="J37" s="46" t="s">
        <v>149</v>
      </c>
      <c r="K37" s="46" t="s">
        <v>193</v>
      </c>
      <c r="L37" s="46" t="s">
        <v>575</v>
      </c>
      <c r="M37" s="46">
        <v>85</v>
      </c>
      <c r="N37" s="46"/>
    </row>
    <row r="38" spans="1:14" s="62" customFormat="1" ht="18.75">
      <c r="A38" s="43"/>
      <c r="B38" s="23" t="s">
        <v>834</v>
      </c>
      <c r="C38" s="22"/>
      <c r="D38" s="44"/>
      <c r="E38" s="46"/>
      <c r="F38" s="45"/>
      <c r="G38" s="46"/>
      <c r="H38" s="46"/>
      <c r="I38" s="46"/>
      <c r="J38" s="46"/>
      <c r="K38" s="46"/>
      <c r="L38" s="46"/>
      <c r="M38" s="46"/>
      <c r="N38" s="46"/>
    </row>
    <row r="39" spans="1:14" s="323" customFormat="1" ht="18.75" hidden="1">
      <c r="A39" s="252"/>
      <c r="B39" s="253" t="s">
        <v>577</v>
      </c>
      <c r="C39" s="254"/>
      <c r="D39" s="271" t="s">
        <v>531</v>
      </c>
      <c r="E39" s="304" t="s">
        <v>511</v>
      </c>
      <c r="F39" s="325" t="s">
        <v>326</v>
      </c>
      <c r="G39" s="325" t="s">
        <v>398</v>
      </c>
      <c r="H39" s="325" t="s">
        <v>346</v>
      </c>
      <c r="I39" s="325" t="s">
        <v>407</v>
      </c>
      <c r="J39" s="325" t="s">
        <v>398</v>
      </c>
      <c r="K39" s="325" t="s">
        <v>118</v>
      </c>
      <c r="L39" s="325" t="s">
        <v>576</v>
      </c>
      <c r="M39" s="325"/>
      <c r="N39" s="325"/>
    </row>
    <row r="40" spans="1:14" s="323" customFormat="1" ht="18.75" hidden="1">
      <c r="A40" s="252"/>
      <c r="B40" s="253" t="s">
        <v>833</v>
      </c>
      <c r="C40" s="254"/>
      <c r="D40" s="271"/>
      <c r="E40" s="325"/>
      <c r="F40" s="304"/>
      <c r="G40" s="325"/>
      <c r="H40" s="325"/>
      <c r="I40" s="325"/>
      <c r="J40" s="325"/>
      <c r="K40" s="325"/>
      <c r="L40" s="325"/>
      <c r="M40" s="325"/>
      <c r="N40" s="325"/>
    </row>
    <row r="41" spans="1:14" s="62" customFormat="1" ht="18.75">
      <c r="A41" s="43"/>
      <c r="B41" s="23" t="s">
        <v>578</v>
      </c>
      <c r="C41" s="22"/>
      <c r="D41" s="44" t="s">
        <v>531</v>
      </c>
      <c r="E41" s="45" t="s">
        <v>512</v>
      </c>
      <c r="F41" s="46" t="s">
        <v>327</v>
      </c>
      <c r="G41" s="46" t="s">
        <v>423</v>
      </c>
      <c r="H41" s="46" t="s">
        <v>347</v>
      </c>
      <c r="I41" s="46" t="s">
        <v>408</v>
      </c>
      <c r="J41" s="46" t="s">
        <v>150</v>
      </c>
      <c r="K41" s="46" t="s">
        <v>117</v>
      </c>
      <c r="L41" s="46" t="s">
        <v>581</v>
      </c>
      <c r="M41" s="46">
        <v>85</v>
      </c>
      <c r="N41" s="46"/>
    </row>
    <row r="42" spans="1:14" s="62" customFormat="1" ht="18.75">
      <c r="A42" s="43"/>
      <c r="B42" s="23" t="s">
        <v>835</v>
      </c>
      <c r="C42" s="22"/>
      <c r="D42" s="44"/>
      <c r="E42" s="46"/>
      <c r="F42" s="45"/>
      <c r="G42" s="46"/>
      <c r="H42" s="59"/>
      <c r="I42" s="46"/>
      <c r="J42" s="46"/>
      <c r="K42" s="46"/>
      <c r="L42" s="46"/>
      <c r="M42" s="46"/>
      <c r="N42" s="46"/>
    </row>
    <row r="43" spans="1:14" s="62" customFormat="1" ht="18.75">
      <c r="A43" s="43"/>
      <c r="B43" s="23" t="s">
        <v>836</v>
      </c>
      <c r="C43" s="22"/>
      <c r="D43" s="44" t="s">
        <v>373</v>
      </c>
      <c r="E43" s="45" t="s">
        <v>513</v>
      </c>
      <c r="F43" s="75" t="s">
        <v>516</v>
      </c>
      <c r="G43" s="75" t="s">
        <v>515</v>
      </c>
      <c r="H43" s="75" t="s">
        <v>409</v>
      </c>
      <c r="I43" s="75" t="s">
        <v>409</v>
      </c>
      <c r="J43" s="75" t="s">
        <v>151</v>
      </c>
      <c r="K43" s="75" t="s">
        <v>194</v>
      </c>
      <c r="L43" s="75" t="s">
        <v>582</v>
      </c>
      <c r="M43" s="75"/>
      <c r="N43" s="75"/>
    </row>
    <row r="44" spans="1:14" s="62" customFormat="1" ht="18.75">
      <c r="A44" s="43"/>
      <c r="B44" s="23" t="s">
        <v>837</v>
      </c>
      <c r="C44" s="22"/>
      <c r="D44" s="44" t="s">
        <v>514</v>
      </c>
      <c r="E44" s="46"/>
      <c r="F44" s="45"/>
      <c r="G44" s="75"/>
      <c r="H44" s="75"/>
      <c r="I44" s="75"/>
      <c r="J44" s="75"/>
      <c r="K44" s="75"/>
      <c r="L44" s="75"/>
      <c r="M44" s="82">
        <v>90</v>
      </c>
      <c r="N44" s="82"/>
    </row>
    <row r="45" spans="1:14" s="8" customFormat="1" ht="21" customHeight="1">
      <c r="A45" s="43"/>
      <c r="B45" s="23" t="s">
        <v>580</v>
      </c>
      <c r="C45" s="22"/>
      <c r="D45" s="44" t="s">
        <v>373</v>
      </c>
      <c r="E45" s="46" t="s">
        <v>363</v>
      </c>
      <c r="F45" s="75" t="s">
        <v>64</v>
      </c>
      <c r="G45" s="75" t="s">
        <v>424</v>
      </c>
      <c r="H45" s="75" t="s">
        <v>64</v>
      </c>
      <c r="I45" s="75" t="s">
        <v>424</v>
      </c>
      <c r="J45" s="75" t="s">
        <v>148</v>
      </c>
      <c r="K45" s="75" t="s">
        <v>148</v>
      </c>
      <c r="L45" s="75" t="s">
        <v>612</v>
      </c>
      <c r="M45" s="75">
        <v>4</v>
      </c>
      <c r="N45" s="75"/>
    </row>
    <row r="46" spans="1:14" s="8" customFormat="1" ht="21" customHeight="1">
      <c r="A46" s="43"/>
      <c r="B46" s="23" t="s">
        <v>579</v>
      </c>
      <c r="C46" s="22"/>
      <c r="D46" s="44"/>
      <c r="E46" s="45"/>
      <c r="F46" s="46"/>
      <c r="G46" s="75"/>
      <c r="H46" s="75"/>
      <c r="I46" s="75"/>
      <c r="J46" s="75"/>
      <c r="K46" s="75"/>
      <c r="L46" s="75"/>
      <c r="M46" s="75"/>
      <c r="N46" s="75"/>
    </row>
    <row r="47" spans="1:14" s="8" customFormat="1" ht="18.75">
      <c r="A47" s="43"/>
      <c r="B47" s="23" t="s">
        <v>535</v>
      </c>
      <c r="C47" s="22"/>
      <c r="D47" s="44" t="s">
        <v>531</v>
      </c>
      <c r="E47" s="64" t="s">
        <v>363</v>
      </c>
      <c r="F47" s="46" t="s">
        <v>272</v>
      </c>
      <c r="G47" s="46" t="s">
        <v>355</v>
      </c>
      <c r="H47" s="46" t="s">
        <v>547</v>
      </c>
      <c r="I47" s="46" t="s">
        <v>254</v>
      </c>
      <c r="J47" s="85" t="s">
        <v>145</v>
      </c>
      <c r="K47" s="46" t="s">
        <v>455</v>
      </c>
      <c r="L47" s="46" t="s">
        <v>455</v>
      </c>
      <c r="M47" s="46" t="s">
        <v>455</v>
      </c>
      <c r="N47" s="46"/>
    </row>
    <row r="48" spans="1:14" s="8" customFormat="1" ht="19.5">
      <c r="A48" s="43"/>
      <c r="B48" s="23"/>
      <c r="C48" s="24" t="s">
        <v>663</v>
      </c>
      <c r="D48" s="44"/>
      <c r="E48" s="46"/>
      <c r="F48" s="45"/>
      <c r="G48" s="46"/>
      <c r="H48" s="46"/>
      <c r="I48" s="46"/>
      <c r="J48" s="46"/>
      <c r="K48" s="46" t="s">
        <v>203</v>
      </c>
      <c r="L48" s="46" t="s">
        <v>490</v>
      </c>
      <c r="M48" s="46"/>
      <c r="N48" s="46"/>
    </row>
    <row r="49" spans="1:14" s="8" customFormat="1" ht="18.75">
      <c r="A49" s="63" t="s">
        <v>276</v>
      </c>
      <c r="B49" s="23"/>
      <c r="C49" s="22"/>
      <c r="D49" s="44"/>
      <c r="E49" s="44"/>
      <c r="F49" s="46"/>
      <c r="G49" s="46"/>
      <c r="H49" s="46"/>
      <c r="I49" s="46"/>
      <c r="J49" s="46"/>
      <c r="K49" s="46"/>
      <c r="L49" s="46"/>
      <c r="M49" s="46"/>
      <c r="N49" s="46"/>
    </row>
    <row r="50" spans="1:14" s="8" customFormat="1" ht="18.75">
      <c r="A50" s="43"/>
      <c r="B50" s="23" t="s">
        <v>662</v>
      </c>
      <c r="C50" s="22"/>
      <c r="D50" s="44" t="s">
        <v>531</v>
      </c>
      <c r="E50" s="78" t="s">
        <v>466</v>
      </c>
      <c r="F50" s="46" t="s">
        <v>66</v>
      </c>
      <c r="G50" s="46" t="s">
        <v>356</v>
      </c>
      <c r="H50" s="46" t="s">
        <v>542</v>
      </c>
      <c r="I50" s="46" t="s">
        <v>72</v>
      </c>
      <c r="J50" s="46" t="s">
        <v>144</v>
      </c>
      <c r="K50" s="46" t="s">
        <v>144</v>
      </c>
      <c r="L50" s="46" t="s">
        <v>144</v>
      </c>
      <c r="M50" s="46" t="s">
        <v>839</v>
      </c>
      <c r="N50" s="46"/>
    </row>
    <row r="51" spans="1:14" s="8" customFormat="1" ht="18.75">
      <c r="A51" s="43"/>
      <c r="B51" s="23" t="s">
        <v>838</v>
      </c>
      <c r="C51" s="22"/>
      <c r="D51" s="44"/>
      <c r="E51" s="44"/>
      <c r="F51" s="46"/>
      <c r="G51" s="46"/>
      <c r="H51" s="46"/>
      <c r="I51" s="46"/>
      <c r="J51" s="46"/>
      <c r="K51" s="46"/>
      <c r="L51" s="46"/>
      <c r="M51" s="46"/>
      <c r="N51" s="46"/>
    </row>
    <row r="52" spans="1:14" s="8" customFormat="1" ht="18.75" hidden="1">
      <c r="A52" s="193"/>
      <c r="B52" s="185" t="s">
        <v>470</v>
      </c>
      <c r="C52" s="194"/>
      <c r="D52" s="186" t="s">
        <v>531</v>
      </c>
      <c r="E52" s="186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s="8" customFormat="1" ht="18.75" hidden="1">
      <c r="A53" s="193"/>
      <c r="B53" s="185" t="s">
        <v>471</v>
      </c>
      <c r="C53" s="194"/>
      <c r="D53" s="186"/>
      <c r="E53" s="186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s="8" customFormat="1" ht="18.75" hidden="1">
      <c r="A54" s="193"/>
      <c r="B54" s="185" t="s">
        <v>472</v>
      </c>
      <c r="C54" s="194"/>
      <c r="D54" s="186"/>
      <c r="E54" s="186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s="62" customFormat="1" ht="18.75">
      <c r="A55" s="43"/>
      <c r="B55" s="23" t="s">
        <v>361</v>
      </c>
      <c r="C55" s="22"/>
      <c r="D55" s="44" t="s">
        <v>531</v>
      </c>
      <c r="E55" s="46" t="s">
        <v>363</v>
      </c>
      <c r="F55" s="46" t="s">
        <v>363</v>
      </c>
      <c r="G55" s="46" t="s">
        <v>37</v>
      </c>
      <c r="H55" s="46" t="s">
        <v>37</v>
      </c>
      <c r="I55" s="46" t="s">
        <v>37</v>
      </c>
      <c r="J55" s="46" t="s">
        <v>37</v>
      </c>
      <c r="K55" s="46" t="s">
        <v>37</v>
      </c>
      <c r="L55" s="46" t="s">
        <v>37</v>
      </c>
      <c r="M55" s="46" t="s">
        <v>38</v>
      </c>
      <c r="N55" s="46"/>
    </row>
    <row r="56" spans="1:14" s="8" customFormat="1" ht="18.75">
      <c r="A56" s="63" t="s">
        <v>277</v>
      </c>
      <c r="B56" s="23"/>
      <c r="C56" s="22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</row>
    <row r="57" spans="1:15" s="42" customFormat="1" ht="18.75">
      <c r="A57" s="63"/>
      <c r="B57" s="23" t="s">
        <v>209</v>
      </c>
      <c r="C57" s="22"/>
      <c r="D57" s="44" t="s">
        <v>473</v>
      </c>
      <c r="E57" s="46" t="s">
        <v>363</v>
      </c>
      <c r="F57" s="46" t="s">
        <v>308</v>
      </c>
      <c r="G57" s="49" t="s">
        <v>396</v>
      </c>
      <c r="H57" s="49" t="s">
        <v>129</v>
      </c>
      <c r="I57" s="49" t="s">
        <v>378</v>
      </c>
      <c r="J57" s="50" t="s">
        <v>152</v>
      </c>
      <c r="K57" s="50" t="s">
        <v>211</v>
      </c>
      <c r="L57" s="50" t="s">
        <v>646</v>
      </c>
      <c r="M57" s="50">
        <f>SUM(2162000*3)</f>
        <v>6486000</v>
      </c>
      <c r="N57" s="50"/>
      <c r="O57" s="180"/>
    </row>
    <row r="58" spans="1:14" s="42" customFormat="1" ht="18.75">
      <c r="A58" s="63"/>
      <c r="B58" s="23" t="s">
        <v>208</v>
      </c>
      <c r="C58" s="22"/>
      <c r="D58" s="44"/>
      <c r="E58" s="46"/>
      <c r="F58" s="45" t="s">
        <v>309</v>
      </c>
      <c r="G58" s="177" t="s">
        <v>134</v>
      </c>
      <c r="H58" s="177" t="s">
        <v>130</v>
      </c>
      <c r="I58" s="177" t="s">
        <v>154</v>
      </c>
      <c r="J58" s="177" t="s">
        <v>153</v>
      </c>
      <c r="K58" s="177" t="s">
        <v>212</v>
      </c>
      <c r="L58" s="177" t="s">
        <v>645</v>
      </c>
      <c r="M58" s="49"/>
      <c r="N58" s="49"/>
    </row>
    <row r="59" spans="1:14" s="8" customFormat="1" ht="18.75">
      <c r="A59" s="43"/>
      <c r="B59" s="23" t="s">
        <v>49</v>
      </c>
      <c r="C59" s="22"/>
      <c r="D59" s="44" t="s">
        <v>531</v>
      </c>
      <c r="E59" s="45" t="s">
        <v>18</v>
      </c>
      <c r="F59" s="45" t="s">
        <v>24</v>
      </c>
      <c r="G59" s="46" t="s">
        <v>39</v>
      </c>
      <c r="H59" s="46" t="s">
        <v>40</v>
      </c>
      <c r="I59" s="46" t="s">
        <v>41</v>
      </c>
      <c r="J59" s="46" t="s">
        <v>146</v>
      </c>
      <c r="K59" s="46" t="s">
        <v>204</v>
      </c>
      <c r="L59" s="46" t="s">
        <v>642</v>
      </c>
      <c r="M59" s="46" t="s">
        <v>42</v>
      </c>
      <c r="N59" s="46"/>
    </row>
    <row r="60" spans="1:14" s="8" customFormat="1" ht="21" customHeight="1">
      <c r="A60" s="43"/>
      <c r="B60" s="23" t="s">
        <v>469</v>
      </c>
      <c r="C60" s="22"/>
      <c r="D60" s="44" t="s">
        <v>531</v>
      </c>
      <c r="E60" s="45" t="s">
        <v>307</v>
      </c>
      <c r="F60" s="45" t="s">
        <v>25</v>
      </c>
      <c r="G60" s="46" t="s">
        <v>58</v>
      </c>
      <c r="H60" s="46" t="s">
        <v>393</v>
      </c>
      <c r="I60" s="46" t="s">
        <v>349</v>
      </c>
      <c r="J60" s="46" t="s">
        <v>147</v>
      </c>
      <c r="K60" s="46" t="s">
        <v>210</v>
      </c>
      <c r="L60" s="46" t="s">
        <v>643</v>
      </c>
      <c r="M60" s="46">
        <v>5</v>
      </c>
      <c r="N60" s="46"/>
    </row>
    <row r="61" spans="1:14" s="8" customFormat="1" ht="21" customHeight="1">
      <c r="A61" s="43"/>
      <c r="B61" s="23" t="s">
        <v>439</v>
      </c>
      <c r="C61" s="22"/>
      <c r="D61" s="44"/>
      <c r="E61" s="78"/>
      <c r="F61" s="45"/>
      <c r="G61" s="46"/>
      <c r="H61" s="46"/>
      <c r="I61" s="46"/>
      <c r="J61" s="46"/>
      <c r="K61" s="46"/>
      <c r="L61" s="46"/>
      <c r="M61" s="46"/>
      <c r="N61" s="46"/>
    </row>
    <row r="62" spans="1:14" s="8" customFormat="1" ht="18.75">
      <c r="A62" s="43"/>
      <c r="B62" s="23" t="s">
        <v>468</v>
      </c>
      <c r="C62" s="22"/>
      <c r="D62" s="44" t="s">
        <v>376</v>
      </c>
      <c r="E62" s="44" t="s">
        <v>68</v>
      </c>
      <c r="F62" s="44" t="s">
        <v>359</v>
      </c>
      <c r="G62" s="44" t="s">
        <v>359</v>
      </c>
      <c r="H62" s="44" t="s">
        <v>359</v>
      </c>
      <c r="I62" s="44" t="s">
        <v>359</v>
      </c>
      <c r="J62" s="44" t="s">
        <v>359</v>
      </c>
      <c r="K62" s="44" t="s">
        <v>359</v>
      </c>
      <c r="L62" s="44" t="s">
        <v>359</v>
      </c>
      <c r="M62" s="192" t="s">
        <v>68</v>
      </c>
      <c r="N62" s="192"/>
    </row>
    <row r="63" spans="1:14" s="8" customFormat="1" ht="18.75">
      <c r="A63" s="70"/>
      <c r="B63" s="71"/>
      <c r="C63" s="72"/>
      <c r="D63" s="73"/>
      <c r="E63" s="73"/>
      <c r="F63" s="73"/>
      <c r="G63" s="73"/>
      <c r="H63" s="73"/>
      <c r="I63" s="73"/>
      <c r="J63" s="73"/>
      <c r="K63" s="73"/>
      <c r="L63" s="73" t="s">
        <v>737</v>
      </c>
      <c r="M63" s="225"/>
      <c r="N63" s="225"/>
    </row>
    <row r="64" spans="1:14" s="8" customFormat="1" ht="21" customHeight="1">
      <c r="A64" s="86"/>
      <c r="B64" s="87"/>
      <c r="C64" s="243"/>
      <c r="D64" s="89"/>
      <c r="E64" s="89" t="s">
        <v>76</v>
      </c>
      <c r="F64" s="244" t="s">
        <v>358</v>
      </c>
      <c r="G64" s="245" t="s">
        <v>357</v>
      </c>
      <c r="H64" s="246" t="s">
        <v>541</v>
      </c>
      <c r="I64" s="247" t="s">
        <v>370</v>
      </c>
      <c r="J64" s="247" t="s">
        <v>205</v>
      </c>
      <c r="K64" s="247" t="s">
        <v>206</v>
      </c>
      <c r="L64" s="247"/>
      <c r="M64" s="90"/>
      <c r="N64" s="90"/>
    </row>
    <row r="65" ht="15.75" customHeight="1"/>
    <row r="66" ht="21.75" customHeight="1"/>
    <row r="67" ht="21.75">
      <c r="C67" s="1" t="s">
        <v>1138</v>
      </c>
    </row>
    <row r="68" spans="1:14" s="30" customFormat="1" ht="20.25" customHeight="1">
      <c r="A68" s="26"/>
      <c r="B68" s="27"/>
      <c r="C68" s="28"/>
      <c r="D68" s="29"/>
      <c r="E68" s="29" t="s">
        <v>446</v>
      </c>
      <c r="F68" s="29" t="s">
        <v>446</v>
      </c>
      <c r="G68" s="29" t="s">
        <v>446</v>
      </c>
      <c r="H68" s="29" t="s">
        <v>446</v>
      </c>
      <c r="I68" s="29" t="s">
        <v>446</v>
      </c>
      <c r="J68" s="29" t="s">
        <v>446</v>
      </c>
      <c r="K68" s="29" t="s">
        <v>446</v>
      </c>
      <c r="L68" s="29" t="s">
        <v>446</v>
      </c>
      <c r="M68" s="1234" t="s">
        <v>530</v>
      </c>
      <c r="N68" s="1234" t="s">
        <v>1137</v>
      </c>
    </row>
    <row r="69" spans="1:14" s="30" customFormat="1" ht="20.25" customHeight="1">
      <c r="A69" s="1233" t="s">
        <v>310</v>
      </c>
      <c r="B69" s="1233"/>
      <c r="C69" s="1233"/>
      <c r="D69" s="31" t="s">
        <v>220</v>
      </c>
      <c r="E69" s="31" t="s">
        <v>448</v>
      </c>
      <c r="F69" s="31" t="s">
        <v>364</v>
      </c>
      <c r="G69" s="31" t="s">
        <v>304</v>
      </c>
      <c r="H69" s="31" t="s">
        <v>267</v>
      </c>
      <c r="I69" s="31" t="s">
        <v>495</v>
      </c>
      <c r="J69" s="31" t="s">
        <v>135</v>
      </c>
      <c r="K69" s="31" t="s">
        <v>86</v>
      </c>
      <c r="L69" s="31" t="s">
        <v>549</v>
      </c>
      <c r="M69" s="1235"/>
      <c r="N69" s="1235"/>
    </row>
    <row r="70" spans="1:14" s="30" customFormat="1" ht="20.25" customHeight="1">
      <c r="A70" s="33"/>
      <c r="B70" s="34"/>
      <c r="C70" s="35"/>
      <c r="D70" s="36"/>
      <c r="E70" s="36" t="s">
        <v>529</v>
      </c>
      <c r="F70" s="36" t="s">
        <v>529</v>
      </c>
      <c r="G70" s="36" t="s">
        <v>529</v>
      </c>
      <c r="H70" s="36" t="s">
        <v>529</v>
      </c>
      <c r="I70" s="36" t="s">
        <v>529</v>
      </c>
      <c r="J70" s="36" t="s">
        <v>529</v>
      </c>
      <c r="K70" s="36" t="s">
        <v>529</v>
      </c>
      <c r="L70" s="36" t="s">
        <v>529</v>
      </c>
      <c r="M70" s="1236"/>
      <c r="N70" s="1236"/>
    </row>
    <row r="71" spans="1:14" s="258" customFormat="1" ht="18.75" hidden="1">
      <c r="A71" s="331" t="s">
        <v>175</v>
      </c>
      <c r="B71" s="318"/>
      <c r="D71" s="321"/>
      <c r="E71" s="407"/>
      <c r="F71" s="322"/>
      <c r="G71" s="322"/>
      <c r="H71" s="322"/>
      <c r="I71" s="322"/>
      <c r="J71" s="322"/>
      <c r="K71" s="322"/>
      <c r="L71" s="322"/>
      <c r="M71" s="322"/>
      <c r="N71" s="322"/>
    </row>
    <row r="72" spans="1:15" s="258" customFormat="1" ht="21.75" hidden="1">
      <c r="A72" s="252"/>
      <c r="B72" s="408" t="s">
        <v>554</v>
      </c>
      <c r="C72" s="253"/>
      <c r="D72" s="271" t="s">
        <v>137</v>
      </c>
      <c r="E72" s="325"/>
      <c r="F72" s="325"/>
      <c r="G72" s="325"/>
      <c r="H72" s="325"/>
      <c r="I72" s="325"/>
      <c r="J72" s="325" t="s">
        <v>466</v>
      </c>
      <c r="K72" s="325" t="s">
        <v>466</v>
      </c>
      <c r="L72" s="325" t="s">
        <v>625</v>
      </c>
      <c r="M72" s="325"/>
      <c r="N72" s="325"/>
      <c r="O72" s="275"/>
    </row>
    <row r="73" spans="1:14" s="258" customFormat="1" ht="18.75" hidden="1">
      <c r="A73" s="252"/>
      <c r="B73" s="409" t="s">
        <v>172</v>
      </c>
      <c r="C73" s="253"/>
      <c r="D73" s="271" t="s">
        <v>278</v>
      </c>
      <c r="E73" s="304"/>
      <c r="F73" s="325"/>
      <c r="G73" s="325"/>
      <c r="H73" s="325"/>
      <c r="I73" s="325"/>
      <c r="J73" s="325" t="s">
        <v>466</v>
      </c>
      <c r="K73" s="325" t="s">
        <v>466</v>
      </c>
      <c r="L73" s="325" t="s">
        <v>609</v>
      </c>
      <c r="M73" s="325"/>
      <c r="N73" s="325"/>
    </row>
    <row r="74" spans="1:14" s="258" customFormat="1" ht="18.75" hidden="1">
      <c r="A74" s="259"/>
      <c r="B74" s="409" t="s">
        <v>173</v>
      </c>
      <c r="C74" s="253"/>
      <c r="D74" s="271" t="s">
        <v>531</v>
      </c>
      <c r="E74" s="304"/>
      <c r="F74" s="325"/>
      <c r="G74" s="325"/>
      <c r="H74" s="325"/>
      <c r="I74" s="325"/>
      <c r="J74" s="325" t="s">
        <v>466</v>
      </c>
      <c r="K74" s="325" t="s">
        <v>466</v>
      </c>
      <c r="L74" s="325" t="s">
        <v>626</v>
      </c>
      <c r="M74" s="325"/>
      <c r="N74" s="325"/>
    </row>
    <row r="75" spans="1:14" s="323" customFormat="1" ht="18.75" hidden="1">
      <c r="A75" s="259"/>
      <c r="B75" s="409" t="s">
        <v>174</v>
      </c>
      <c r="C75" s="274"/>
      <c r="D75" s="271"/>
      <c r="E75" s="325"/>
      <c r="F75" s="304"/>
      <c r="G75" s="304"/>
      <c r="H75" s="304"/>
      <c r="I75" s="366"/>
      <c r="J75" s="325" t="s">
        <v>466</v>
      </c>
      <c r="K75" s="325" t="s">
        <v>466</v>
      </c>
      <c r="L75" s="367" t="s">
        <v>363</v>
      </c>
      <c r="M75" s="325"/>
      <c r="N75" s="325"/>
    </row>
    <row r="76" spans="1:14" s="323" customFormat="1" ht="19.5" customHeight="1" hidden="1">
      <c r="A76" s="252"/>
      <c r="B76" s="409" t="s">
        <v>100</v>
      </c>
      <c r="C76" s="274"/>
      <c r="D76" s="271" t="s">
        <v>278</v>
      </c>
      <c r="E76" s="325"/>
      <c r="F76" s="325"/>
      <c r="G76" s="325"/>
      <c r="H76" s="325"/>
      <c r="I76" s="366"/>
      <c r="J76" s="325" t="s">
        <v>466</v>
      </c>
      <c r="K76" s="325" t="s">
        <v>466</v>
      </c>
      <c r="L76" s="325" t="s">
        <v>627</v>
      </c>
      <c r="M76" s="325"/>
      <c r="N76" s="325"/>
    </row>
    <row r="77" spans="1:14" s="323" customFormat="1" ht="19.5" customHeight="1" hidden="1">
      <c r="A77" s="252"/>
      <c r="B77" s="409" t="s">
        <v>101</v>
      </c>
      <c r="C77" s="274"/>
      <c r="D77" s="271"/>
      <c r="E77" s="325"/>
      <c r="F77" s="325"/>
      <c r="G77" s="325"/>
      <c r="H77" s="325"/>
      <c r="I77" s="366"/>
      <c r="J77" s="325"/>
      <c r="K77" s="325"/>
      <c r="L77" s="325"/>
      <c r="M77" s="325"/>
      <c r="N77" s="325"/>
    </row>
    <row r="78" spans="1:14" s="323" customFormat="1" ht="18.75" customHeight="1" hidden="1">
      <c r="A78" s="252"/>
      <c r="B78" s="409" t="s">
        <v>179</v>
      </c>
      <c r="C78" s="274"/>
      <c r="D78" s="271"/>
      <c r="E78" s="325"/>
      <c r="F78" s="325"/>
      <c r="G78" s="325"/>
      <c r="H78" s="325"/>
      <c r="I78" s="366"/>
      <c r="J78" s="325" t="s">
        <v>466</v>
      </c>
      <c r="K78" s="325" t="s">
        <v>466</v>
      </c>
      <c r="L78" s="325" t="s">
        <v>610</v>
      </c>
      <c r="M78" s="325"/>
      <c r="N78" s="325"/>
    </row>
    <row r="79" spans="1:14" s="323" customFormat="1" ht="18" customHeight="1" hidden="1">
      <c r="A79" s="252"/>
      <c r="B79" s="409" t="s">
        <v>180</v>
      </c>
      <c r="C79" s="274"/>
      <c r="D79" s="271"/>
      <c r="E79" s="325"/>
      <c r="F79" s="325"/>
      <c r="G79" s="325"/>
      <c r="H79" s="325"/>
      <c r="I79" s="366"/>
      <c r="J79" s="325" t="s">
        <v>466</v>
      </c>
      <c r="K79" s="325" t="s">
        <v>466</v>
      </c>
      <c r="L79" s="325" t="s">
        <v>610</v>
      </c>
      <c r="M79" s="325"/>
      <c r="N79" s="325"/>
    </row>
    <row r="80" spans="1:14" s="323" customFormat="1" ht="20.25" customHeight="1" hidden="1">
      <c r="A80" s="252"/>
      <c r="B80" s="409" t="s">
        <v>102</v>
      </c>
      <c r="C80" s="274"/>
      <c r="D80" s="271" t="s">
        <v>531</v>
      </c>
      <c r="E80" s="325"/>
      <c r="F80" s="325"/>
      <c r="G80" s="325"/>
      <c r="H80" s="325"/>
      <c r="I80" s="366"/>
      <c r="J80" s="325" t="s">
        <v>466</v>
      </c>
      <c r="K80" s="325" t="s">
        <v>466</v>
      </c>
      <c r="L80" s="325" t="s">
        <v>628</v>
      </c>
      <c r="M80" s="325"/>
      <c r="N80" s="325"/>
    </row>
    <row r="81" spans="1:14" s="323" customFormat="1" ht="20.25" customHeight="1" hidden="1">
      <c r="A81" s="252"/>
      <c r="B81" s="409" t="s">
        <v>103</v>
      </c>
      <c r="C81" s="274"/>
      <c r="D81" s="271"/>
      <c r="E81" s="325"/>
      <c r="F81" s="325"/>
      <c r="G81" s="325"/>
      <c r="H81" s="325"/>
      <c r="I81" s="366"/>
      <c r="J81" s="325"/>
      <c r="K81" s="325"/>
      <c r="L81" s="325"/>
      <c r="M81" s="325"/>
      <c r="N81" s="325"/>
    </row>
    <row r="82" spans="1:14" s="323" customFormat="1" ht="18" customHeight="1" hidden="1">
      <c r="A82" s="252"/>
      <c r="B82" s="409" t="s">
        <v>104</v>
      </c>
      <c r="C82" s="274"/>
      <c r="D82" s="271" t="s">
        <v>453</v>
      </c>
      <c r="E82" s="325"/>
      <c r="F82" s="325"/>
      <c r="G82" s="325"/>
      <c r="H82" s="325"/>
      <c r="I82" s="366"/>
      <c r="J82" s="325" t="s">
        <v>466</v>
      </c>
      <c r="K82" s="325" t="s">
        <v>466</v>
      </c>
      <c r="L82" s="325" t="s">
        <v>627</v>
      </c>
      <c r="M82" s="325"/>
      <c r="N82" s="325"/>
    </row>
    <row r="83" spans="1:14" s="323" customFormat="1" ht="18" customHeight="1" hidden="1">
      <c r="A83" s="252"/>
      <c r="B83" s="409" t="s">
        <v>105</v>
      </c>
      <c r="C83" s="274"/>
      <c r="D83" s="271"/>
      <c r="E83" s="325"/>
      <c r="F83" s="325"/>
      <c r="G83" s="325"/>
      <c r="H83" s="325"/>
      <c r="I83" s="366"/>
      <c r="J83" s="325"/>
      <c r="K83" s="325"/>
      <c r="L83" s="325"/>
      <c r="M83" s="325"/>
      <c r="N83" s="325"/>
    </row>
    <row r="84" spans="1:14" s="323" customFormat="1" ht="18.75" customHeight="1" hidden="1">
      <c r="A84" s="252"/>
      <c r="B84" s="253" t="s">
        <v>185</v>
      </c>
      <c r="C84" s="254"/>
      <c r="D84" s="271" t="s">
        <v>531</v>
      </c>
      <c r="E84" s="325"/>
      <c r="F84" s="325"/>
      <c r="G84" s="325"/>
      <c r="H84" s="325"/>
      <c r="I84" s="366"/>
      <c r="J84" s="325" t="s">
        <v>466</v>
      </c>
      <c r="K84" s="325" t="s">
        <v>466</v>
      </c>
      <c r="L84" s="366" t="s">
        <v>629</v>
      </c>
      <c r="M84" s="366"/>
      <c r="N84" s="366"/>
    </row>
    <row r="85" spans="1:14" s="323" customFormat="1" ht="18.75" customHeight="1" hidden="1">
      <c r="A85" s="252"/>
      <c r="B85" s="253" t="s">
        <v>106</v>
      </c>
      <c r="C85" s="254"/>
      <c r="D85" s="271" t="s">
        <v>374</v>
      </c>
      <c r="E85" s="325"/>
      <c r="F85" s="325"/>
      <c r="G85" s="325"/>
      <c r="H85" s="325"/>
      <c r="I85" s="366"/>
      <c r="J85" s="325" t="s">
        <v>466</v>
      </c>
      <c r="K85" s="325" t="s">
        <v>466</v>
      </c>
      <c r="L85" s="325" t="s">
        <v>610</v>
      </c>
      <c r="M85" s="325"/>
      <c r="N85" s="325"/>
    </row>
    <row r="86" spans="1:15" s="323" customFormat="1" ht="18.75" customHeight="1" hidden="1">
      <c r="A86" s="252"/>
      <c r="B86" s="253" t="s">
        <v>107</v>
      </c>
      <c r="C86" s="254"/>
      <c r="D86" s="271"/>
      <c r="E86" s="325"/>
      <c r="F86" s="325"/>
      <c r="G86" s="325"/>
      <c r="H86" s="325"/>
      <c r="I86" s="366"/>
      <c r="J86" s="325"/>
      <c r="K86" s="325"/>
      <c r="L86" s="325"/>
      <c r="M86" s="325"/>
      <c r="N86" s="325"/>
      <c r="O86" s="410"/>
    </row>
    <row r="87" spans="1:14" s="323" customFormat="1" ht="18.75" customHeight="1" hidden="1">
      <c r="A87" s="252"/>
      <c r="B87" s="357" t="s">
        <v>637</v>
      </c>
      <c r="C87" s="358"/>
      <c r="D87" s="359" t="s">
        <v>531</v>
      </c>
      <c r="E87" s="362"/>
      <c r="F87" s="362"/>
      <c r="G87" s="362"/>
      <c r="H87" s="362"/>
      <c r="I87" s="389"/>
      <c r="J87" s="362"/>
      <c r="K87" s="362" t="s">
        <v>363</v>
      </c>
      <c r="L87" s="362" t="s">
        <v>363</v>
      </c>
      <c r="M87" s="362"/>
      <c r="N87" s="361"/>
    </row>
    <row r="88" spans="1:14" s="323" customFormat="1" ht="18.75" customHeight="1" hidden="1">
      <c r="A88" s="252"/>
      <c r="B88" s="330" t="s">
        <v>636</v>
      </c>
      <c r="C88" s="358"/>
      <c r="D88" s="271"/>
      <c r="E88" s="325"/>
      <c r="F88" s="325"/>
      <c r="G88" s="325"/>
      <c r="H88" s="325"/>
      <c r="I88" s="366"/>
      <c r="J88" s="325"/>
      <c r="K88" s="325"/>
      <c r="L88" s="325"/>
      <c r="M88" s="325"/>
      <c r="N88" s="325"/>
    </row>
    <row r="89" spans="1:14" s="323" customFormat="1" ht="18.75" customHeight="1" hidden="1">
      <c r="A89" s="259" t="s">
        <v>181</v>
      </c>
      <c r="B89" s="253"/>
      <c r="C89" s="254"/>
      <c r="D89" s="271"/>
      <c r="E89" s="325"/>
      <c r="F89" s="325"/>
      <c r="G89" s="325"/>
      <c r="H89" s="325"/>
      <c r="I89" s="366"/>
      <c r="J89" s="325"/>
      <c r="K89" s="325"/>
      <c r="L89" s="366"/>
      <c r="M89" s="366"/>
      <c r="N89" s="366"/>
    </row>
    <row r="90" spans="1:14" s="323" customFormat="1" ht="18.75" customHeight="1" hidden="1">
      <c r="A90" s="252"/>
      <c r="B90" s="253" t="s">
        <v>182</v>
      </c>
      <c r="C90" s="254"/>
      <c r="D90" s="271" t="s">
        <v>453</v>
      </c>
      <c r="E90" s="325"/>
      <c r="F90" s="325"/>
      <c r="G90" s="325"/>
      <c r="H90" s="325"/>
      <c r="I90" s="366"/>
      <c r="J90" s="325" t="s">
        <v>466</v>
      </c>
      <c r="K90" s="325" t="s">
        <v>466</v>
      </c>
      <c r="L90" s="366" t="s">
        <v>157</v>
      </c>
      <c r="M90" s="366"/>
      <c r="N90" s="366"/>
    </row>
    <row r="91" spans="1:14" s="323" customFormat="1" ht="18.75" customHeight="1" hidden="1">
      <c r="A91" s="252"/>
      <c r="B91" s="253" t="s">
        <v>183</v>
      </c>
      <c r="C91" s="254"/>
      <c r="D91" s="271" t="s">
        <v>453</v>
      </c>
      <c r="E91" s="325"/>
      <c r="F91" s="325"/>
      <c r="G91" s="325"/>
      <c r="H91" s="325"/>
      <c r="I91" s="366"/>
      <c r="J91" s="325" t="s">
        <v>466</v>
      </c>
      <c r="K91" s="325" t="s">
        <v>466</v>
      </c>
      <c r="L91" s="366" t="s">
        <v>157</v>
      </c>
      <c r="M91" s="411"/>
      <c r="N91" s="411"/>
    </row>
    <row r="92" spans="1:14" s="323" customFormat="1" ht="18.75" customHeight="1" hidden="1">
      <c r="A92" s="252"/>
      <c r="B92" s="253" t="s">
        <v>108</v>
      </c>
      <c r="C92" s="254"/>
      <c r="D92" s="271" t="s">
        <v>219</v>
      </c>
      <c r="E92" s="325"/>
      <c r="F92" s="325"/>
      <c r="G92" s="325"/>
      <c r="H92" s="325"/>
      <c r="I92" s="366"/>
      <c r="J92" s="325" t="s">
        <v>466</v>
      </c>
      <c r="K92" s="325" t="s">
        <v>466</v>
      </c>
      <c r="L92" s="325" t="s">
        <v>630</v>
      </c>
      <c r="M92" s="325"/>
      <c r="N92" s="325"/>
    </row>
    <row r="93" spans="1:14" s="323" customFormat="1" ht="18.75" customHeight="1" hidden="1">
      <c r="A93" s="252"/>
      <c r="B93" s="253" t="s">
        <v>335</v>
      </c>
      <c r="C93" s="254"/>
      <c r="D93" s="271"/>
      <c r="E93" s="325"/>
      <c r="F93" s="325"/>
      <c r="G93" s="325"/>
      <c r="H93" s="325"/>
      <c r="I93" s="366"/>
      <c r="J93" s="325"/>
      <c r="K93" s="325"/>
      <c r="L93" s="325"/>
      <c r="M93" s="325"/>
      <c r="N93" s="325"/>
    </row>
    <row r="94" spans="1:14" s="323" customFormat="1" ht="18.75" customHeight="1" hidden="1">
      <c r="A94" s="252"/>
      <c r="B94" s="253" t="s">
        <v>109</v>
      </c>
      <c r="C94" s="254"/>
      <c r="D94" s="271" t="s">
        <v>453</v>
      </c>
      <c r="E94" s="325"/>
      <c r="F94" s="325"/>
      <c r="G94" s="325"/>
      <c r="H94" s="325"/>
      <c r="I94" s="366"/>
      <c r="J94" s="325" t="s">
        <v>466</v>
      </c>
      <c r="K94" s="325" t="s">
        <v>466</v>
      </c>
      <c r="L94" s="366" t="s">
        <v>140</v>
      </c>
      <c r="M94" s="366"/>
      <c r="N94" s="366"/>
    </row>
    <row r="95" spans="1:14" s="323" customFormat="1" ht="18.75" customHeight="1" hidden="1">
      <c r="A95" s="252"/>
      <c r="B95" s="253" t="s">
        <v>110</v>
      </c>
      <c r="C95" s="254"/>
      <c r="D95" s="271"/>
      <c r="E95" s="325"/>
      <c r="F95" s="325"/>
      <c r="G95" s="325"/>
      <c r="H95" s="325"/>
      <c r="I95" s="366"/>
      <c r="J95" s="325"/>
      <c r="K95" s="325"/>
      <c r="L95" s="366"/>
      <c r="M95" s="366"/>
      <c r="N95" s="366"/>
    </row>
    <row r="96" spans="1:14" s="323" customFormat="1" ht="18.75" customHeight="1" hidden="1">
      <c r="A96" s="252"/>
      <c r="B96" s="372" t="s">
        <v>694</v>
      </c>
      <c r="C96" s="253"/>
      <c r="D96" s="271"/>
      <c r="E96" s="325"/>
      <c r="F96" s="325"/>
      <c r="G96" s="325"/>
      <c r="H96" s="325"/>
      <c r="I96" s="366"/>
      <c r="J96" s="325"/>
      <c r="K96" s="325"/>
      <c r="L96" s="366"/>
      <c r="M96" s="366"/>
      <c r="N96" s="366"/>
    </row>
    <row r="97" spans="1:14" s="323" customFormat="1" ht="18.75" customHeight="1" hidden="1">
      <c r="A97" s="252"/>
      <c r="B97" s="400"/>
      <c r="C97" s="400" t="s">
        <v>262</v>
      </c>
      <c r="D97" s="401"/>
      <c r="E97" s="325"/>
      <c r="F97" s="325"/>
      <c r="G97" s="325"/>
      <c r="H97" s="325"/>
      <c r="I97" s="366"/>
      <c r="J97" s="325"/>
      <c r="K97" s="325"/>
      <c r="L97" s="366"/>
      <c r="M97" s="366"/>
      <c r="N97" s="366"/>
    </row>
    <row r="98" spans="1:14" s="323" customFormat="1" ht="18.75" customHeight="1" hidden="1">
      <c r="A98" s="252"/>
      <c r="B98" s="253"/>
      <c r="C98" s="253" t="s">
        <v>695</v>
      </c>
      <c r="D98" s="271" t="s">
        <v>278</v>
      </c>
      <c r="E98" s="325"/>
      <c r="F98" s="325"/>
      <c r="G98" s="325"/>
      <c r="H98" s="325"/>
      <c r="I98" s="366"/>
      <c r="J98" s="325"/>
      <c r="K98" s="325"/>
      <c r="L98" s="367" t="s">
        <v>140</v>
      </c>
      <c r="M98" s="411"/>
      <c r="N98" s="411"/>
    </row>
    <row r="99" spans="1:14" s="323" customFormat="1" ht="18.75" customHeight="1" hidden="1">
      <c r="A99" s="252"/>
      <c r="B99" s="253"/>
      <c r="C99" s="253" t="s">
        <v>696</v>
      </c>
      <c r="D99" s="271" t="s">
        <v>219</v>
      </c>
      <c r="E99" s="325"/>
      <c r="F99" s="325"/>
      <c r="G99" s="325"/>
      <c r="H99" s="325"/>
      <c r="I99" s="366"/>
      <c r="J99" s="325"/>
      <c r="K99" s="325"/>
      <c r="L99" s="367" t="s">
        <v>606</v>
      </c>
      <c r="M99" s="411"/>
      <c r="N99" s="411"/>
    </row>
    <row r="100" spans="1:14" s="323" customFormat="1" ht="18.75" customHeight="1" hidden="1">
      <c r="A100" s="252"/>
      <c r="B100" s="289"/>
      <c r="C100" s="289" t="s">
        <v>697</v>
      </c>
      <c r="D100" s="271"/>
      <c r="E100" s="325"/>
      <c r="F100" s="325"/>
      <c r="G100" s="325"/>
      <c r="H100" s="325"/>
      <c r="I100" s="366"/>
      <c r="J100" s="325"/>
      <c r="K100" s="325"/>
      <c r="L100" s="366"/>
      <c r="M100" s="366"/>
      <c r="N100" s="366"/>
    </row>
    <row r="101" spans="1:14" s="323" customFormat="1" ht="18.75" customHeight="1" hidden="1">
      <c r="A101" s="252"/>
      <c r="B101" s="253"/>
      <c r="C101" s="253" t="s">
        <v>698</v>
      </c>
      <c r="D101" s="271" t="s">
        <v>219</v>
      </c>
      <c r="E101" s="325"/>
      <c r="F101" s="325"/>
      <c r="G101" s="325"/>
      <c r="H101" s="325"/>
      <c r="I101" s="366"/>
      <c r="J101" s="325"/>
      <c r="K101" s="325"/>
      <c r="L101" s="367" t="s">
        <v>156</v>
      </c>
      <c r="M101" s="411"/>
      <c r="N101" s="411"/>
    </row>
    <row r="102" spans="1:14" s="323" customFormat="1" ht="18.75" customHeight="1" hidden="1">
      <c r="A102" s="252"/>
      <c r="B102" s="253"/>
      <c r="C102" s="253" t="s">
        <v>699</v>
      </c>
      <c r="D102" s="271"/>
      <c r="E102" s="325"/>
      <c r="F102" s="325"/>
      <c r="G102" s="325"/>
      <c r="H102" s="325"/>
      <c r="I102" s="366"/>
      <c r="J102" s="325"/>
      <c r="K102" s="325"/>
      <c r="L102" s="366"/>
      <c r="M102" s="411"/>
      <c r="N102" s="411"/>
    </row>
    <row r="103" spans="1:14" s="323" customFormat="1" ht="18.75" customHeight="1" hidden="1">
      <c r="A103" s="252"/>
      <c r="B103" s="289"/>
      <c r="C103" s="289" t="s">
        <v>700</v>
      </c>
      <c r="D103" s="271" t="s">
        <v>473</v>
      </c>
      <c r="E103" s="325"/>
      <c r="F103" s="325"/>
      <c r="G103" s="325"/>
      <c r="H103" s="325"/>
      <c r="I103" s="366"/>
      <c r="J103" s="325"/>
      <c r="K103" s="325"/>
      <c r="L103" s="367" t="s">
        <v>739</v>
      </c>
      <c r="M103" s="412"/>
      <c r="N103" s="412"/>
    </row>
    <row r="104" spans="1:14" s="323" customFormat="1" ht="18.75" customHeight="1" hidden="1">
      <c r="A104" s="252"/>
      <c r="B104" s="289"/>
      <c r="C104" s="289" t="s">
        <v>701</v>
      </c>
      <c r="D104" s="271"/>
      <c r="E104" s="325"/>
      <c r="F104" s="325"/>
      <c r="G104" s="325"/>
      <c r="H104" s="325"/>
      <c r="I104" s="366"/>
      <c r="J104" s="325"/>
      <c r="K104" s="325"/>
      <c r="L104" s="412"/>
      <c r="M104" s="366"/>
      <c r="N104" s="366"/>
    </row>
    <row r="105" spans="1:14" s="323" customFormat="1" ht="18.75" customHeight="1" hidden="1">
      <c r="A105" s="252"/>
      <c r="B105" s="289"/>
      <c r="C105" s="289" t="s">
        <v>702</v>
      </c>
      <c r="D105" s="271" t="s">
        <v>703</v>
      </c>
      <c r="E105" s="325"/>
      <c r="F105" s="325"/>
      <c r="G105" s="325"/>
      <c r="H105" s="325"/>
      <c r="I105" s="366"/>
      <c r="J105" s="325"/>
      <c r="K105" s="325"/>
      <c r="L105" s="367" t="s">
        <v>363</v>
      </c>
      <c r="M105" s="411"/>
      <c r="N105" s="411"/>
    </row>
    <row r="106" spans="1:14" s="323" customFormat="1" ht="18.75" customHeight="1" hidden="1">
      <c r="A106" s="252"/>
      <c r="B106" s="289"/>
      <c r="C106" s="289" t="s">
        <v>704</v>
      </c>
      <c r="D106" s="271"/>
      <c r="E106" s="325"/>
      <c r="F106" s="325"/>
      <c r="G106" s="325"/>
      <c r="H106" s="325"/>
      <c r="I106" s="366"/>
      <c r="J106" s="325"/>
      <c r="K106" s="325"/>
      <c r="L106" s="366"/>
      <c r="M106" s="366"/>
      <c r="N106" s="366"/>
    </row>
    <row r="107" spans="1:14" s="323" customFormat="1" ht="18.75" customHeight="1" hidden="1">
      <c r="A107" s="252"/>
      <c r="B107" s="253"/>
      <c r="C107" s="253" t="s">
        <v>705</v>
      </c>
      <c r="D107" s="271" t="s">
        <v>219</v>
      </c>
      <c r="E107" s="325"/>
      <c r="F107" s="325"/>
      <c r="G107" s="325"/>
      <c r="H107" s="325"/>
      <c r="I107" s="366"/>
      <c r="J107" s="325"/>
      <c r="K107" s="325"/>
      <c r="L107" s="367" t="s">
        <v>740</v>
      </c>
      <c r="M107" s="411"/>
      <c r="N107" s="411"/>
    </row>
    <row r="108" spans="1:14" s="323" customFormat="1" ht="18.75" customHeight="1" hidden="1">
      <c r="A108" s="252"/>
      <c r="B108" s="402"/>
      <c r="C108" s="400" t="s">
        <v>706</v>
      </c>
      <c r="D108" s="271"/>
      <c r="E108" s="325"/>
      <c r="F108" s="325"/>
      <c r="G108" s="325"/>
      <c r="H108" s="325"/>
      <c r="I108" s="366"/>
      <c r="J108" s="325"/>
      <c r="K108" s="325"/>
      <c r="L108" s="366"/>
      <c r="M108" s="366"/>
      <c r="N108" s="366"/>
    </row>
    <row r="109" spans="1:14" s="323" customFormat="1" ht="18.75" customHeight="1" hidden="1">
      <c r="A109" s="252"/>
      <c r="B109" s="253"/>
      <c r="C109" s="253" t="s">
        <v>707</v>
      </c>
      <c r="D109" s="271" t="s">
        <v>278</v>
      </c>
      <c r="E109" s="325"/>
      <c r="F109" s="325"/>
      <c r="G109" s="325"/>
      <c r="H109" s="325"/>
      <c r="I109" s="366"/>
      <c r="J109" s="325"/>
      <c r="K109" s="325"/>
      <c r="L109" s="367" t="s">
        <v>270</v>
      </c>
      <c r="M109" s="411"/>
      <c r="N109" s="411"/>
    </row>
    <row r="110" spans="1:14" s="323" customFormat="1" ht="18.75" customHeight="1" hidden="1">
      <c r="A110" s="252"/>
      <c r="B110" s="253"/>
      <c r="C110" s="253" t="s">
        <v>708</v>
      </c>
      <c r="D110" s="271" t="s">
        <v>689</v>
      </c>
      <c r="E110" s="325"/>
      <c r="F110" s="325"/>
      <c r="G110" s="325"/>
      <c r="H110" s="325"/>
      <c r="I110" s="366"/>
      <c r="J110" s="325"/>
      <c r="K110" s="325"/>
      <c r="L110" s="367" t="s">
        <v>363</v>
      </c>
      <c r="M110" s="367"/>
      <c r="N110" s="367"/>
    </row>
    <row r="111" spans="1:14" s="323" customFormat="1" ht="18.75" customHeight="1" hidden="1">
      <c r="A111" s="252"/>
      <c r="B111" s="403"/>
      <c r="C111" s="403" t="s">
        <v>709</v>
      </c>
      <c r="D111" s="271" t="s">
        <v>689</v>
      </c>
      <c r="E111" s="325"/>
      <c r="F111" s="325"/>
      <c r="G111" s="325"/>
      <c r="H111" s="325"/>
      <c r="I111" s="366"/>
      <c r="J111" s="325"/>
      <c r="K111" s="325"/>
      <c r="L111" s="367" t="s">
        <v>363</v>
      </c>
      <c r="M111" s="411"/>
      <c r="N111" s="411"/>
    </row>
    <row r="112" spans="1:14" s="323" customFormat="1" ht="18.75" customHeight="1" hidden="1">
      <c r="A112" s="252"/>
      <c r="B112" s="403"/>
      <c r="C112" s="403" t="s">
        <v>710</v>
      </c>
      <c r="D112" s="271"/>
      <c r="E112" s="325"/>
      <c r="F112" s="325"/>
      <c r="G112" s="325"/>
      <c r="H112" s="325"/>
      <c r="I112" s="366"/>
      <c r="J112" s="325"/>
      <c r="K112" s="325"/>
      <c r="L112" s="366"/>
      <c r="M112" s="366"/>
      <c r="N112" s="366"/>
    </row>
    <row r="113" spans="1:14" s="323" customFormat="1" ht="18.75" customHeight="1" hidden="1">
      <c r="A113" s="252"/>
      <c r="B113" s="289"/>
      <c r="C113" s="289" t="s">
        <v>711</v>
      </c>
      <c r="D113" s="271" t="s">
        <v>689</v>
      </c>
      <c r="E113" s="325"/>
      <c r="F113" s="325"/>
      <c r="G113" s="325"/>
      <c r="H113" s="325"/>
      <c r="I113" s="366"/>
      <c r="J113" s="325"/>
      <c r="K113" s="325"/>
      <c r="L113" s="367" t="s">
        <v>363</v>
      </c>
      <c r="M113" s="411"/>
      <c r="N113" s="411"/>
    </row>
    <row r="114" spans="1:14" s="323" customFormat="1" ht="18.75" customHeight="1" hidden="1">
      <c r="A114" s="252"/>
      <c r="B114" s="253"/>
      <c r="C114" s="253" t="s">
        <v>712</v>
      </c>
      <c r="D114" s="271"/>
      <c r="E114" s="325"/>
      <c r="F114" s="325"/>
      <c r="G114" s="325"/>
      <c r="H114" s="325"/>
      <c r="I114" s="366"/>
      <c r="J114" s="325"/>
      <c r="K114" s="325"/>
      <c r="L114" s="366"/>
      <c r="M114" s="366"/>
      <c r="N114" s="366"/>
    </row>
    <row r="115" spans="1:14" s="323" customFormat="1" ht="18.75" customHeight="1" hidden="1">
      <c r="A115" s="252"/>
      <c r="B115" s="289"/>
      <c r="C115" s="289" t="s">
        <v>713</v>
      </c>
      <c r="D115" s="271" t="s">
        <v>689</v>
      </c>
      <c r="E115" s="325"/>
      <c r="F115" s="325"/>
      <c r="G115" s="325"/>
      <c r="H115" s="325"/>
      <c r="I115" s="366"/>
      <c r="J115" s="325"/>
      <c r="K115" s="325"/>
      <c r="L115" s="411">
        <v>1</v>
      </c>
      <c r="M115" s="411"/>
      <c r="N115" s="411"/>
    </row>
    <row r="116" spans="1:14" s="323" customFormat="1" ht="18.75" customHeight="1" hidden="1">
      <c r="A116" s="252"/>
      <c r="B116" s="253"/>
      <c r="C116" s="253" t="s">
        <v>714</v>
      </c>
      <c r="D116" s="271"/>
      <c r="E116" s="325"/>
      <c r="F116" s="325"/>
      <c r="G116" s="325"/>
      <c r="H116" s="325"/>
      <c r="I116" s="366"/>
      <c r="J116" s="325"/>
      <c r="K116" s="325"/>
      <c r="L116" s="366"/>
      <c r="M116" s="366"/>
      <c r="N116" s="366"/>
    </row>
    <row r="117" spans="1:14" s="323" customFormat="1" ht="18.75" customHeight="1" hidden="1">
      <c r="A117" s="259" t="s">
        <v>178</v>
      </c>
      <c r="B117" s="263"/>
      <c r="C117" s="306"/>
      <c r="D117" s="271"/>
      <c r="E117" s="325"/>
      <c r="F117" s="325"/>
      <c r="G117" s="325"/>
      <c r="H117" s="353"/>
      <c r="I117" s="353"/>
      <c r="J117" s="353"/>
      <c r="K117" s="353"/>
      <c r="L117" s="354"/>
      <c r="M117" s="354"/>
      <c r="N117" s="354"/>
    </row>
    <row r="118" spans="1:14" s="323" customFormat="1" ht="21.75" customHeight="1" hidden="1">
      <c r="A118" s="252"/>
      <c r="B118" s="253" t="s">
        <v>111</v>
      </c>
      <c r="C118" s="254"/>
      <c r="D118" s="271" t="s">
        <v>186</v>
      </c>
      <c r="E118" s="325"/>
      <c r="F118" s="325"/>
      <c r="G118" s="325"/>
      <c r="H118" s="325"/>
      <c r="I118" s="325"/>
      <c r="J118" s="325" t="s">
        <v>466</v>
      </c>
      <c r="K118" s="325" t="s">
        <v>466</v>
      </c>
      <c r="L118" s="304" t="s">
        <v>606</v>
      </c>
      <c r="M118" s="304"/>
      <c r="N118" s="304"/>
    </row>
    <row r="119" spans="1:14" s="323" customFormat="1" ht="21.75" customHeight="1" hidden="1">
      <c r="A119" s="252"/>
      <c r="B119" s="253" t="s">
        <v>112</v>
      </c>
      <c r="C119" s="254"/>
      <c r="D119" s="271"/>
      <c r="E119" s="325"/>
      <c r="F119" s="325"/>
      <c r="G119" s="325"/>
      <c r="H119" s="325"/>
      <c r="I119" s="325"/>
      <c r="J119" s="325"/>
      <c r="K119" s="325"/>
      <c r="L119" s="304"/>
      <c r="M119" s="304"/>
      <c r="N119" s="304"/>
    </row>
    <row r="120" spans="1:14" s="258" customFormat="1" ht="18.75" customHeight="1" hidden="1">
      <c r="A120" s="252"/>
      <c r="B120" s="253" t="s">
        <v>113</v>
      </c>
      <c r="C120" s="254"/>
      <c r="D120" s="271" t="s">
        <v>278</v>
      </c>
      <c r="E120" s="325"/>
      <c r="F120" s="325"/>
      <c r="G120" s="325"/>
      <c r="H120" s="325"/>
      <c r="I120" s="325"/>
      <c r="J120" s="325" t="s">
        <v>466</v>
      </c>
      <c r="K120" s="325" t="s">
        <v>466</v>
      </c>
      <c r="L120" s="325" t="s">
        <v>627</v>
      </c>
      <c r="M120" s="325"/>
      <c r="N120" s="325"/>
    </row>
    <row r="121" spans="1:14" s="258" customFormat="1" ht="18.75" customHeight="1" hidden="1">
      <c r="A121" s="252"/>
      <c r="B121" s="253" t="s">
        <v>114</v>
      </c>
      <c r="C121" s="254"/>
      <c r="D121" s="271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</row>
    <row r="122" spans="1:14" s="323" customFormat="1" ht="18.75" customHeight="1" hidden="1">
      <c r="A122" s="252"/>
      <c r="B122" s="253" t="s">
        <v>115</v>
      </c>
      <c r="C122" s="306"/>
      <c r="D122" s="271" t="s">
        <v>531</v>
      </c>
      <c r="E122" s="325"/>
      <c r="F122" s="325"/>
      <c r="G122" s="325"/>
      <c r="H122" s="325"/>
      <c r="I122" s="366"/>
      <c r="J122" s="325" t="s">
        <v>466</v>
      </c>
      <c r="K122" s="325" t="s">
        <v>466</v>
      </c>
      <c r="L122" s="325" t="s">
        <v>626</v>
      </c>
      <c r="M122" s="325"/>
      <c r="N122" s="325"/>
    </row>
    <row r="123" spans="1:14" s="323" customFormat="1" ht="18.75" customHeight="1" hidden="1">
      <c r="A123" s="252"/>
      <c r="B123" s="253" t="s">
        <v>116</v>
      </c>
      <c r="C123" s="306"/>
      <c r="D123" s="271"/>
      <c r="E123" s="325"/>
      <c r="F123" s="325"/>
      <c r="G123" s="325"/>
      <c r="H123" s="325"/>
      <c r="I123" s="366"/>
      <c r="J123" s="325"/>
      <c r="K123" s="325"/>
      <c r="L123" s="325"/>
      <c r="M123" s="325"/>
      <c r="N123" s="325"/>
    </row>
    <row r="124" spans="1:14" s="323" customFormat="1" ht="18.75" customHeight="1" hidden="1">
      <c r="A124" s="252"/>
      <c r="B124" s="413" t="s">
        <v>176</v>
      </c>
      <c r="C124" s="254"/>
      <c r="D124" s="271"/>
      <c r="E124" s="304"/>
      <c r="F124" s="325"/>
      <c r="G124" s="325"/>
      <c r="H124" s="325"/>
      <c r="I124" s="325"/>
      <c r="J124" s="325" t="s">
        <v>466</v>
      </c>
      <c r="K124" s="325" t="s">
        <v>466</v>
      </c>
      <c r="L124" s="325" t="s">
        <v>363</v>
      </c>
      <c r="M124" s="325"/>
      <c r="N124" s="325"/>
    </row>
    <row r="125" spans="1:14" s="323" customFormat="1" ht="18.75" customHeight="1" hidden="1">
      <c r="A125" s="331"/>
      <c r="B125" s="318" t="s">
        <v>177</v>
      </c>
      <c r="C125" s="414"/>
      <c r="D125" s="321" t="s">
        <v>188</v>
      </c>
      <c r="E125" s="407"/>
      <c r="F125" s="407"/>
      <c r="G125" s="322"/>
      <c r="H125" s="322"/>
      <c r="I125" s="322"/>
      <c r="J125" s="322" t="s">
        <v>466</v>
      </c>
      <c r="K125" s="322" t="s">
        <v>466</v>
      </c>
      <c r="L125" s="322" t="s">
        <v>631</v>
      </c>
      <c r="M125" s="322"/>
      <c r="N125" s="322"/>
    </row>
    <row r="126" spans="1:14" s="62" customFormat="1" ht="20.25" customHeight="1">
      <c r="A126" s="176" t="s">
        <v>849</v>
      </c>
      <c r="B126" s="71"/>
      <c r="C126" s="72"/>
      <c r="D126" s="73"/>
      <c r="E126" s="209"/>
      <c r="F126" s="209"/>
      <c r="G126" s="74"/>
      <c r="H126" s="74"/>
      <c r="I126" s="74"/>
      <c r="J126" s="74"/>
      <c r="K126" s="74"/>
      <c r="L126" s="74"/>
      <c r="M126" s="74"/>
      <c r="N126" s="74"/>
    </row>
    <row r="127" spans="1:14" s="62" customFormat="1" ht="20.25" customHeight="1">
      <c r="A127" s="176"/>
      <c r="B127" s="416" t="s">
        <v>903</v>
      </c>
      <c r="C127" s="72"/>
      <c r="D127" s="417" t="s">
        <v>219</v>
      </c>
      <c r="E127" s="209"/>
      <c r="F127" s="209"/>
      <c r="G127" s="74"/>
      <c r="H127" s="74"/>
      <c r="I127" s="74"/>
      <c r="J127" s="74"/>
      <c r="K127" s="74"/>
      <c r="L127" s="74"/>
      <c r="M127" s="74">
        <v>6</v>
      </c>
      <c r="N127" s="74"/>
    </row>
    <row r="128" spans="1:14" s="62" customFormat="1" ht="20.25" customHeight="1">
      <c r="A128" s="176"/>
      <c r="B128" s="416" t="s">
        <v>904</v>
      </c>
      <c r="C128" s="72"/>
      <c r="D128" s="417" t="s">
        <v>168</v>
      </c>
      <c r="E128" s="209"/>
      <c r="F128" s="209"/>
      <c r="G128" s="74"/>
      <c r="H128" s="74"/>
      <c r="I128" s="74"/>
      <c r="J128" s="74"/>
      <c r="K128" s="74"/>
      <c r="L128" s="74"/>
      <c r="M128" s="74" t="s">
        <v>730</v>
      </c>
      <c r="N128" s="74"/>
    </row>
    <row r="129" spans="1:14" s="62" customFormat="1" ht="20.25" customHeight="1">
      <c r="A129" s="176"/>
      <c r="B129" s="416" t="s">
        <v>905</v>
      </c>
      <c r="C129" s="72"/>
      <c r="D129" s="417" t="s">
        <v>137</v>
      </c>
      <c r="E129" s="209"/>
      <c r="F129" s="209"/>
      <c r="G129" s="74"/>
      <c r="H129" s="74"/>
      <c r="I129" s="74"/>
      <c r="J129" s="74"/>
      <c r="K129" s="74"/>
      <c r="L129" s="74"/>
      <c r="M129" s="74">
        <v>1</v>
      </c>
      <c r="N129" s="74"/>
    </row>
    <row r="130" spans="1:14" s="62" customFormat="1" ht="20.25" customHeight="1">
      <c r="A130" s="176" t="s">
        <v>863</v>
      </c>
      <c r="B130" s="71"/>
      <c r="C130" s="72"/>
      <c r="D130" s="73"/>
      <c r="E130" s="209"/>
      <c r="F130" s="209"/>
      <c r="G130" s="74"/>
      <c r="H130" s="74"/>
      <c r="I130" s="74"/>
      <c r="J130" s="74"/>
      <c r="K130" s="74"/>
      <c r="L130" s="74"/>
      <c r="M130" s="74"/>
      <c r="N130" s="74"/>
    </row>
    <row r="131" spans="1:14" s="62" customFormat="1" ht="20.25" customHeight="1">
      <c r="A131" s="176"/>
      <c r="B131" s="416" t="s">
        <v>906</v>
      </c>
      <c r="C131" s="72"/>
      <c r="D131" s="73" t="s">
        <v>531</v>
      </c>
      <c r="E131" s="209"/>
      <c r="F131" s="209"/>
      <c r="G131" s="74"/>
      <c r="H131" s="74"/>
      <c r="I131" s="74"/>
      <c r="J131" s="74"/>
      <c r="K131" s="74"/>
      <c r="L131" s="74"/>
      <c r="M131" s="74" t="s">
        <v>907</v>
      </c>
      <c r="N131" s="74"/>
    </row>
    <row r="132" spans="1:14" s="62" customFormat="1" ht="20.25" customHeight="1">
      <c r="A132" s="176"/>
      <c r="B132" s="416" t="s">
        <v>908</v>
      </c>
      <c r="C132" s="72"/>
      <c r="D132" s="73" t="s">
        <v>531</v>
      </c>
      <c r="E132" s="209"/>
      <c r="F132" s="209"/>
      <c r="G132" s="74"/>
      <c r="H132" s="74"/>
      <c r="I132" s="74"/>
      <c r="J132" s="74"/>
      <c r="K132" s="74"/>
      <c r="L132" s="74"/>
      <c r="M132" s="74" t="s">
        <v>907</v>
      </c>
      <c r="N132" s="74"/>
    </row>
    <row r="133" spans="1:14" s="62" customFormat="1" ht="20.25" customHeight="1">
      <c r="A133" s="176"/>
      <c r="B133" s="416" t="s">
        <v>909</v>
      </c>
      <c r="C133" s="72"/>
      <c r="D133" s="73"/>
      <c r="E133" s="209"/>
      <c r="F133" s="209"/>
      <c r="G133" s="74"/>
      <c r="H133" s="74"/>
      <c r="I133" s="74"/>
      <c r="J133" s="74"/>
      <c r="K133" s="74"/>
      <c r="L133" s="74"/>
      <c r="M133" s="74"/>
      <c r="N133" s="74"/>
    </row>
    <row r="134" spans="1:14" s="62" customFormat="1" ht="20.25" customHeight="1">
      <c r="A134" s="176"/>
      <c r="B134" s="416" t="s">
        <v>910</v>
      </c>
      <c r="C134" s="72"/>
      <c r="D134" s="73" t="s">
        <v>531</v>
      </c>
      <c r="E134" s="209"/>
      <c r="F134" s="209"/>
      <c r="G134" s="74"/>
      <c r="H134" s="74"/>
      <c r="I134" s="74"/>
      <c r="J134" s="74"/>
      <c r="K134" s="74"/>
      <c r="L134" s="74"/>
      <c r="M134" s="74" t="s">
        <v>912</v>
      </c>
      <c r="N134" s="74"/>
    </row>
    <row r="135" spans="1:14" s="62" customFormat="1" ht="20.25" customHeight="1">
      <c r="A135" s="176"/>
      <c r="B135" s="416" t="s">
        <v>911</v>
      </c>
      <c r="C135" s="72"/>
      <c r="D135" s="73"/>
      <c r="E135" s="209"/>
      <c r="F135" s="209"/>
      <c r="G135" s="74"/>
      <c r="H135" s="74"/>
      <c r="I135" s="74"/>
      <c r="J135" s="74"/>
      <c r="K135" s="74"/>
      <c r="L135" s="74"/>
      <c r="M135" s="74"/>
      <c r="N135" s="74"/>
    </row>
    <row r="136" spans="1:14" s="62" customFormat="1" ht="20.25" customHeight="1">
      <c r="A136" s="176" t="s">
        <v>864</v>
      </c>
      <c r="B136" s="71"/>
      <c r="C136" s="72"/>
      <c r="D136" s="73"/>
      <c r="E136" s="209"/>
      <c r="F136" s="209"/>
      <c r="G136" s="74"/>
      <c r="H136" s="74"/>
      <c r="I136" s="74"/>
      <c r="J136" s="74"/>
      <c r="K136" s="74"/>
      <c r="L136" s="74"/>
      <c r="M136" s="74"/>
      <c r="N136" s="74"/>
    </row>
    <row r="137" spans="1:14" s="62" customFormat="1" ht="20.25" customHeight="1">
      <c r="A137" s="176"/>
      <c r="B137" s="416" t="s">
        <v>913</v>
      </c>
      <c r="C137" s="72"/>
      <c r="D137" s="73" t="s">
        <v>531</v>
      </c>
      <c r="E137" s="209"/>
      <c r="F137" s="209"/>
      <c r="G137" s="74"/>
      <c r="H137" s="74"/>
      <c r="I137" s="74"/>
      <c r="J137" s="74"/>
      <c r="K137" s="74"/>
      <c r="L137" s="74"/>
      <c r="M137" s="74" t="s">
        <v>912</v>
      </c>
      <c r="N137" s="74"/>
    </row>
    <row r="138" spans="1:14" s="62" customFormat="1" ht="20.25" customHeight="1">
      <c r="A138" s="176"/>
      <c r="B138" s="416" t="s">
        <v>914</v>
      </c>
      <c r="C138" s="72"/>
      <c r="D138" s="73" t="s">
        <v>374</v>
      </c>
      <c r="E138" s="209"/>
      <c r="F138" s="209"/>
      <c r="G138" s="74"/>
      <c r="H138" s="74"/>
      <c r="I138" s="74"/>
      <c r="J138" s="74"/>
      <c r="K138" s="74"/>
      <c r="L138" s="74"/>
      <c r="M138" s="74" t="s">
        <v>915</v>
      </c>
      <c r="N138" s="74"/>
    </row>
    <row r="139" spans="1:14" s="62" customFormat="1" ht="20.25" customHeight="1">
      <c r="A139" s="176" t="s">
        <v>869</v>
      </c>
      <c r="B139" s="418"/>
      <c r="C139" s="72"/>
      <c r="D139" s="73"/>
      <c r="E139" s="209"/>
      <c r="F139" s="209"/>
      <c r="G139" s="74"/>
      <c r="H139" s="74"/>
      <c r="I139" s="74"/>
      <c r="J139" s="74"/>
      <c r="K139" s="74"/>
      <c r="L139" s="74"/>
      <c r="M139" s="74"/>
      <c r="N139" s="74"/>
    </row>
    <row r="140" spans="1:14" s="62" customFormat="1" ht="20.25" customHeight="1">
      <c r="A140" s="176"/>
      <c r="B140" s="416" t="s">
        <v>916</v>
      </c>
      <c r="C140" s="72"/>
      <c r="D140" s="73" t="s">
        <v>531</v>
      </c>
      <c r="E140" s="209"/>
      <c r="F140" s="209"/>
      <c r="G140" s="74"/>
      <c r="H140" s="74"/>
      <c r="I140" s="74"/>
      <c r="J140" s="74"/>
      <c r="K140" s="74"/>
      <c r="L140" s="74"/>
      <c r="M140" s="74">
        <v>70</v>
      </c>
      <c r="N140" s="74"/>
    </row>
    <row r="141" spans="1:14" s="62" customFormat="1" ht="20.25" customHeight="1">
      <c r="A141" s="176"/>
      <c r="B141" s="416" t="s">
        <v>917</v>
      </c>
      <c r="C141" s="72"/>
      <c r="D141" s="73"/>
      <c r="E141" s="209"/>
      <c r="F141" s="209"/>
      <c r="G141" s="74"/>
      <c r="H141" s="74"/>
      <c r="I141" s="74"/>
      <c r="J141" s="74"/>
      <c r="K141" s="74"/>
      <c r="L141" s="74"/>
      <c r="M141" s="74"/>
      <c r="N141" s="74"/>
    </row>
    <row r="142" spans="1:14" s="62" customFormat="1" ht="20.25" customHeight="1">
      <c r="A142" s="176"/>
      <c r="B142" s="416" t="s">
        <v>918</v>
      </c>
      <c r="C142" s="72"/>
      <c r="D142" s="73" t="s">
        <v>373</v>
      </c>
      <c r="E142" s="209"/>
      <c r="F142" s="209"/>
      <c r="G142" s="74"/>
      <c r="H142" s="74"/>
      <c r="I142" s="74"/>
      <c r="J142" s="74"/>
      <c r="K142" s="74"/>
      <c r="L142" s="74"/>
      <c r="M142" s="74">
        <v>80</v>
      </c>
      <c r="N142" s="74"/>
    </row>
    <row r="143" spans="1:14" s="62" customFormat="1" ht="20.25" customHeight="1">
      <c r="A143" s="176" t="s">
        <v>873</v>
      </c>
      <c r="B143" s="418"/>
      <c r="C143" s="72"/>
      <c r="D143" s="73"/>
      <c r="E143" s="209"/>
      <c r="F143" s="209"/>
      <c r="G143" s="74"/>
      <c r="H143" s="74"/>
      <c r="I143" s="74"/>
      <c r="J143" s="74"/>
      <c r="K143" s="74"/>
      <c r="L143" s="74"/>
      <c r="M143" s="74"/>
      <c r="N143" s="74"/>
    </row>
    <row r="144" spans="1:14" s="62" customFormat="1" ht="20.25" customHeight="1">
      <c r="A144" s="176"/>
      <c r="B144" s="418" t="s">
        <v>1085</v>
      </c>
      <c r="C144" s="72"/>
      <c r="D144" s="73" t="s">
        <v>531</v>
      </c>
      <c r="E144" s="209"/>
      <c r="F144" s="209"/>
      <c r="G144" s="74"/>
      <c r="H144" s="74"/>
      <c r="I144" s="74"/>
      <c r="J144" s="74"/>
      <c r="K144" s="74"/>
      <c r="L144" s="74"/>
      <c r="M144" s="74" t="s">
        <v>920</v>
      </c>
      <c r="N144" s="74"/>
    </row>
    <row r="145" spans="1:14" s="62" customFormat="1" ht="20.25" customHeight="1">
      <c r="A145" s="176"/>
      <c r="B145" s="418" t="s">
        <v>919</v>
      </c>
      <c r="C145" s="72"/>
      <c r="D145" s="73"/>
      <c r="E145" s="209"/>
      <c r="F145" s="209"/>
      <c r="G145" s="74"/>
      <c r="H145" s="74"/>
      <c r="I145" s="74"/>
      <c r="J145" s="74"/>
      <c r="K145" s="74"/>
      <c r="L145" s="74"/>
      <c r="M145" s="74"/>
      <c r="N145" s="74"/>
    </row>
    <row r="146" spans="1:14" s="62" customFormat="1" ht="20.25" customHeight="1">
      <c r="A146" s="176"/>
      <c r="B146" s="418" t="s">
        <v>921</v>
      </c>
      <c r="C146" s="72"/>
      <c r="D146" s="73" t="s">
        <v>620</v>
      </c>
      <c r="E146" s="209"/>
      <c r="F146" s="209"/>
      <c r="G146" s="74"/>
      <c r="H146" s="74"/>
      <c r="I146" s="74"/>
      <c r="J146" s="74"/>
      <c r="K146" s="74"/>
      <c r="L146" s="74"/>
      <c r="M146" s="74" t="s">
        <v>922</v>
      </c>
      <c r="N146" s="74"/>
    </row>
    <row r="147" spans="1:14" s="62" customFormat="1" ht="20.25" customHeight="1">
      <c r="A147" s="176"/>
      <c r="B147" s="418" t="s">
        <v>1086</v>
      </c>
      <c r="C147" s="72"/>
      <c r="D147" s="73"/>
      <c r="E147" s="209"/>
      <c r="F147" s="209"/>
      <c r="G147" s="74"/>
      <c r="H147" s="74"/>
      <c r="I147" s="74"/>
      <c r="J147" s="74"/>
      <c r="K147" s="74"/>
      <c r="L147" s="74"/>
      <c r="M147" s="74"/>
      <c r="N147" s="74"/>
    </row>
    <row r="148" spans="1:14" s="62" customFormat="1" ht="20.25" customHeight="1">
      <c r="A148" s="176"/>
      <c r="B148" s="418" t="s">
        <v>1090</v>
      </c>
      <c r="C148" s="72"/>
      <c r="D148" s="73"/>
      <c r="E148" s="209"/>
      <c r="F148" s="209"/>
      <c r="G148" s="74"/>
      <c r="H148" s="74"/>
      <c r="I148" s="74"/>
      <c r="J148" s="74"/>
      <c r="K148" s="74"/>
      <c r="L148" s="74"/>
      <c r="M148" s="74"/>
      <c r="N148" s="74"/>
    </row>
    <row r="149" spans="1:14" s="62" customFormat="1" ht="18.75">
      <c r="A149" s="176"/>
      <c r="B149" s="418" t="s">
        <v>1091</v>
      </c>
      <c r="C149" s="72"/>
      <c r="D149" s="73"/>
      <c r="E149" s="209"/>
      <c r="F149" s="209"/>
      <c r="G149" s="74"/>
      <c r="H149" s="74"/>
      <c r="I149" s="74"/>
      <c r="J149" s="74"/>
      <c r="K149" s="74"/>
      <c r="L149" s="74"/>
      <c r="M149" s="74"/>
      <c r="N149" s="74"/>
    </row>
    <row r="150" spans="1:14" s="62" customFormat="1" ht="18.75">
      <c r="A150" s="176"/>
      <c r="B150" s="418" t="s">
        <v>1092</v>
      </c>
      <c r="C150" s="72"/>
      <c r="D150" s="73"/>
      <c r="E150" s="209"/>
      <c r="F150" s="209"/>
      <c r="G150" s="74"/>
      <c r="H150" s="74"/>
      <c r="I150" s="74"/>
      <c r="J150" s="74"/>
      <c r="K150" s="74"/>
      <c r="L150" s="74"/>
      <c r="M150" s="74"/>
      <c r="N150" s="74"/>
    </row>
    <row r="151" spans="1:14" s="62" customFormat="1" ht="20.25" customHeight="1">
      <c r="A151" s="176"/>
      <c r="B151" s="418"/>
      <c r="C151" s="72" t="s">
        <v>1087</v>
      </c>
      <c r="D151" s="73" t="s">
        <v>1088</v>
      </c>
      <c r="E151" s="209"/>
      <c r="F151" s="209"/>
      <c r="G151" s="74"/>
      <c r="H151" s="74"/>
      <c r="I151" s="74"/>
      <c r="J151" s="74"/>
      <c r="K151" s="74"/>
      <c r="L151" s="74"/>
      <c r="M151" s="74" t="s">
        <v>1089</v>
      </c>
      <c r="N151" s="74"/>
    </row>
    <row r="152" spans="1:14" s="62" customFormat="1" ht="20.25" customHeight="1">
      <c r="A152" s="176"/>
      <c r="B152" s="418"/>
      <c r="C152" s="72" t="s">
        <v>1094</v>
      </c>
      <c r="D152" s="73" t="s">
        <v>531</v>
      </c>
      <c r="E152" s="209"/>
      <c r="F152" s="209"/>
      <c r="G152" s="74"/>
      <c r="H152" s="74"/>
      <c r="I152" s="74"/>
      <c r="J152" s="74"/>
      <c r="K152" s="74"/>
      <c r="L152" s="74"/>
      <c r="M152" s="74" t="s">
        <v>1093</v>
      </c>
      <c r="N152" s="74"/>
    </row>
    <row r="153" spans="1:14" s="62" customFormat="1" ht="20.25" customHeight="1">
      <c r="A153" s="176" t="s">
        <v>876</v>
      </c>
      <c r="B153" s="418"/>
      <c r="C153" s="72"/>
      <c r="D153" s="73"/>
      <c r="E153" s="209"/>
      <c r="F153" s="209"/>
      <c r="G153" s="74"/>
      <c r="H153" s="74"/>
      <c r="I153" s="74"/>
      <c r="J153" s="74"/>
      <c r="K153" s="74"/>
      <c r="L153" s="74"/>
      <c r="M153" s="74"/>
      <c r="N153" s="74"/>
    </row>
    <row r="154" spans="1:14" s="62" customFormat="1" ht="20.25" customHeight="1">
      <c r="A154" s="176"/>
      <c r="B154" s="418" t="s">
        <v>923</v>
      </c>
      <c r="C154" s="72"/>
      <c r="D154" s="73" t="s">
        <v>925</v>
      </c>
      <c r="E154" s="209"/>
      <c r="F154" s="209"/>
      <c r="G154" s="74"/>
      <c r="H154" s="74"/>
      <c r="I154" s="74"/>
      <c r="J154" s="74"/>
      <c r="K154" s="74"/>
      <c r="L154" s="74"/>
      <c r="M154" s="74" t="s">
        <v>926</v>
      </c>
      <c r="N154" s="74"/>
    </row>
    <row r="155" spans="1:14" s="62" customFormat="1" ht="20.25" customHeight="1">
      <c r="A155" s="176"/>
      <c r="B155" s="418" t="s">
        <v>924</v>
      </c>
      <c r="C155" s="72"/>
      <c r="D155" s="73"/>
      <c r="E155" s="209"/>
      <c r="F155" s="209"/>
      <c r="G155" s="74"/>
      <c r="H155" s="74"/>
      <c r="I155" s="74"/>
      <c r="J155" s="74"/>
      <c r="K155" s="74"/>
      <c r="L155" s="74"/>
      <c r="M155" s="74"/>
      <c r="N155" s="74"/>
    </row>
    <row r="156" spans="1:14" s="62" customFormat="1" ht="20.25" customHeight="1">
      <c r="A156" s="176" t="s">
        <v>877</v>
      </c>
      <c r="B156" s="418"/>
      <c r="C156" s="72"/>
      <c r="D156" s="73"/>
      <c r="E156" s="209"/>
      <c r="F156" s="209"/>
      <c r="G156" s="74"/>
      <c r="H156" s="74"/>
      <c r="I156" s="74"/>
      <c r="J156" s="74"/>
      <c r="K156" s="74"/>
      <c r="L156" s="74"/>
      <c r="M156" s="74"/>
      <c r="N156" s="74"/>
    </row>
    <row r="157" spans="1:14" s="62" customFormat="1" ht="20.25" customHeight="1">
      <c r="A157" s="176"/>
      <c r="B157" s="418" t="s">
        <v>927</v>
      </c>
      <c r="C157" s="72"/>
      <c r="D157" s="73" t="s">
        <v>531</v>
      </c>
      <c r="E157" s="209"/>
      <c r="F157" s="209"/>
      <c r="G157" s="74"/>
      <c r="H157" s="74"/>
      <c r="I157" s="74"/>
      <c r="J157" s="74"/>
      <c r="K157" s="74"/>
      <c r="L157" s="74"/>
      <c r="M157" s="74" t="s">
        <v>891</v>
      </c>
      <c r="N157" s="74"/>
    </row>
    <row r="158" spans="1:14" s="62" customFormat="1" ht="20.25" customHeight="1">
      <c r="A158" s="176" t="s">
        <v>882</v>
      </c>
      <c r="B158" s="418"/>
      <c r="C158" s="72"/>
      <c r="D158" s="73"/>
      <c r="E158" s="209"/>
      <c r="F158" s="209"/>
      <c r="G158" s="74"/>
      <c r="H158" s="74"/>
      <c r="I158" s="74"/>
      <c r="J158" s="74"/>
      <c r="K158" s="74"/>
      <c r="L158" s="74"/>
      <c r="M158" s="74"/>
      <c r="N158" s="74"/>
    </row>
    <row r="159" spans="1:14" s="62" customFormat="1" ht="20.25" customHeight="1">
      <c r="A159" s="176"/>
      <c r="B159" s="418" t="s">
        <v>928</v>
      </c>
      <c r="C159" s="72"/>
      <c r="D159" s="73" t="s">
        <v>531</v>
      </c>
      <c r="E159" s="209"/>
      <c r="F159" s="209"/>
      <c r="G159" s="74"/>
      <c r="H159" s="74"/>
      <c r="I159" s="74"/>
      <c r="J159" s="74"/>
      <c r="K159" s="74"/>
      <c r="L159" s="74"/>
      <c r="M159" s="74" t="s">
        <v>912</v>
      </c>
      <c r="N159" s="74"/>
    </row>
    <row r="160" spans="1:14" s="62" customFormat="1" ht="20.25" customHeight="1">
      <c r="A160" s="176"/>
      <c r="B160" s="71" t="s">
        <v>929</v>
      </c>
      <c r="C160" s="72"/>
      <c r="D160" s="73"/>
      <c r="E160" s="209"/>
      <c r="F160" s="209"/>
      <c r="G160" s="74"/>
      <c r="H160" s="74"/>
      <c r="I160" s="74"/>
      <c r="J160" s="74"/>
      <c r="K160" s="74"/>
      <c r="L160" s="74"/>
      <c r="M160" s="74"/>
      <c r="N160" s="74"/>
    </row>
    <row r="161" spans="1:14" s="62" customFormat="1" ht="20.25" customHeight="1">
      <c r="A161" s="176" t="s">
        <v>883</v>
      </c>
      <c r="B161" s="71"/>
      <c r="C161" s="72"/>
      <c r="D161" s="73"/>
      <c r="E161" s="209"/>
      <c r="F161" s="209"/>
      <c r="G161" s="74"/>
      <c r="H161" s="74"/>
      <c r="I161" s="74"/>
      <c r="J161" s="74"/>
      <c r="K161" s="74"/>
      <c r="L161" s="74"/>
      <c r="M161" s="74"/>
      <c r="N161" s="74"/>
    </row>
    <row r="162" spans="1:14" s="62" customFormat="1" ht="20.25" customHeight="1">
      <c r="A162" s="176"/>
      <c r="B162" s="71" t="s">
        <v>930</v>
      </c>
      <c r="C162" s="72"/>
      <c r="D162" s="73" t="s">
        <v>453</v>
      </c>
      <c r="E162" s="209"/>
      <c r="F162" s="209"/>
      <c r="G162" s="74"/>
      <c r="H162" s="74"/>
      <c r="I162" s="74"/>
      <c r="J162" s="74"/>
      <c r="K162" s="74"/>
      <c r="L162" s="74"/>
      <c r="M162" s="74" t="s">
        <v>730</v>
      </c>
      <c r="N162" s="74"/>
    </row>
    <row r="163" spans="1:14" s="62" customFormat="1" ht="20.25" customHeight="1">
      <c r="A163" s="176"/>
      <c r="B163" s="71" t="s">
        <v>931</v>
      </c>
      <c r="C163" s="72"/>
      <c r="D163" s="73"/>
      <c r="E163" s="209"/>
      <c r="F163" s="209"/>
      <c r="G163" s="74"/>
      <c r="H163" s="74"/>
      <c r="I163" s="74"/>
      <c r="J163" s="74"/>
      <c r="K163" s="74"/>
      <c r="L163" s="74"/>
      <c r="M163" s="74"/>
      <c r="N163" s="74"/>
    </row>
    <row r="164" spans="1:14" s="62" customFormat="1" ht="20.25" customHeight="1">
      <c r="A164" s="176" t="s">
        <v>887</v>
      </c>
      <c r="B164" s="71"/>
      <c r="C164" s="72"/>
      <c r="D164" s="73"/>
      <c r="E164" s="209"/>
      <c r="F164" s="209"/>
      <c r="G164" s="74"/>
      <c r="H164" s="74"/>
      <c r="I164" s="74"/>
      <c r="J164" s="74"/>
      <c r="K164" s="74"/>
      <c r="L164" s="74"/>
      <c r="M164" s="74"/>
      <c r="N164" s="74"/>
    </row>
    <row r="165" spans="1:14" s="62" customFormat="1" ht="20.25" customHeight="1">
      <c r="A165" s="176"/>
      <c r="B165" s="71" t="s">
        <v>932</v>
      </c>
      <c r="C165" s="72"/>
      <c r="D165" s="73" t="s">
        <v>219</v>
      </c>
      <c r="E165" s="209"/>
      <c r="F165" s="209"/>
      <c r="G165" s="74"/>
      <c r="H165" s="74"/>
      <c r="I165" s="74"/>
      <c r="J165" s="74"/>
      <c r="K165" s="74"/>
      <c r="L165" s="74"/>
      <c r="M165" s="74">
        <v>100</v>
      </c>
      <c r="N165" s="74"/>
    </row>
    <row r="166" spans="1:14" s="62" customFormat="1" ht="20.25" customHeight="1">
      <c r="A166" s="176" t="s">
        <v>889</v>
      </c>
      <c r="B166" s="71"/>
      <c r="C166" s="72"/>
      <c r="D166" s="73"/>
      <c r="E166" s="209"/>
      <c r="F166" s="209"/>
      <c r="G166" s="74"/>
      <c r="H166" s="74"/>
      <c r="I166" s="74"/>
      <c r="J166" s="74"/>
      <c r="K166" s="74"/>
      <c r="L166" s="74"/>
      <c r="M166" s="74"/>
      <c r="N166" s="74"/>
    </row>
    <row r="167" spans="1:14" s="62" customFormat="1" ht="20.25" customHeight="1">
      <c r="A167" s="176"/>
      <c r="B167" s="231" t="s">
        <v>932</v>
      </c>
      <c r="C167" s="72"/>
      <c r="D167" s="417" t="s">
        <v>219</v>
      </c>
      <c r="E167" s="209"/>
      <c r="F167" s="209"/>
      <c r="G167" s="74"/>
      <c r="H167" s="74"/>
      <c r="I167" s="74"/>
      <c r="J167" s="74"/>
      <c r="K167" s="74"/>
      <c r="L167" s="74"/>
      <c r="M167" s="74" t="s">
        <v>686</v>
      </c>
      <c r="N167" s="74"/>
    </row>
    <row r="168" spans="1:14" s="62" customFormat="1" ht="20.25" customHeight="1">
      <c r="A168" s="176"/>
      <c r="B168" s="416" t="s">
        <v>992</v>
      </c>
      <c r="C168" s="72"/>
      <c r="D168" s="417" t="s">
        <v>937</v>
      </c>
      <c r="E168" s="209"/>
      <c r="F168" s="209"/>
      <c r="G168" s="74"/>
      <c r="H168" s="74"/>
      <c r="I168" s="74"/>
      <c r="J168" s="74"/>
      <c r="K168" s="74"/>
      <c r="L168" s="74"/>
      <c r="M168" s="74" t="s">
        <v>1080</v>
      </c>
      <c r="N168" s="74"/>
    </row>
    <row r="169" spans="1:14" s="62" customFormat="1" ht="20.25" customHeight="1">
      <c r="A169" s="176"/>
      <c r="B169" s="416" t="s">
        <v>991</v>
      </c>
      <c r="C169" s="72"/>
      <c r="D169" s="417" t="s">
        <v>219</v>
      </c>
      <c r="E169" s="209"/>
      <c r="F169" s="209"/>
      <c r="G169" s="74"/>
      <c r="H169" s="74"/>
      <c r="I169" s="74"/>
      <c r="J169" s="74"/>
      <c r="K169" s="74"/>
      <c r="L169" s="74"/>
      <c r="M169" s="74">
        <v>13</v>
      </c>
      <c r="N169" s="74"/>
    </row>
    <row r="170" spans="1:14" s="62" customFormat="1" ht="20.25" customHeight="1">
      <c r="A170" s="176"/>
      <c r="B170" s="416" t="s">
        <v>1081</v>
      </c>
      <c r="C170" s="72"/>
      <c r="D170" s="417" t="s">
        <v>219</v>
      </c>
      <c r="E170" s="209"/>
      <c r="F170" s="209"/>
      <c r="G170" s="74"/>
      <c r="H170" s="74"/>
      <c r="I170" s="74"/>
      <c r="J170" s="74"/>
      <c r="K170" s="74"/>
      <c r="L170" s="74"/>
      <c r="M170" s="74" t="s">
        <v>1077</v>
      </c>
      <c r="N170" s="74"/>
    </row>
    <row r="171" spans="1:14" s="62" customFormat="1" ht="20.25" customHeight="1">
      <c r="A171" s="176" t="s">
        <v>893</v>
      </c>
      <c r="B171" s="416"/>
      <c r="C171" s="72"/>
      <c r="D171" s="417"/>
      <c r="E171" s="209"/>
      <c r="F171" s="209"/>
      <c r="G171" s="74"/>
      <c r="H171" s="74"/>
      <c r="I171" s="74"/>
      <c r="J171" s="74"/>
      <c r="K171" s="74"/>
      <c r="L171" s="74"/>
      <c r="M171" s="74"/>
      <c r="N171" s="74"/>
    </row>
    <row r="172" spans="1:14" s="62" customFormat="1" ht="20.25" customHeight="1">
      <c r="A172" s="176"/>
      <c r="B172" s="416" t="s">
        <v>938</v>
      </c>
      <c r="C172" s="72"/>
      <c r="D172" s="73" t="s">
        <v>219</v>
      </c>
      <c r="E172" s="209"/>
      <c r="F172" s="209"/>
      <c r="G172" s="74"/>
      <c r="H172" s="74"/>
      <c r="I172" s="74"/>
      <c r="J172" s="74"/>
      <c r="K172" s="74"/>
      <c r="L172" s="74"/>
      <c r="M172" s="74">
        <v>12</v>
      </c>
      <c r="N172" s="74"/>
    </row>
    <row r="173" spans="1:14" s="62" customFormat="1" ht="20.25" customHeight="1">
      <c r="A173" s="176"/>
      <c r="B173" s="416" t="s">
        <v>939</v>
      </c>
      <c r="C173" s="72"/>
      <c r="D173" s="73"/>
      <c r="E173" s="209"/>
      <c r="F173" s="209"/>
      <c r="G173" s="74"/>
      <c r="H173" s="74"/>
      <c r="I173" s="74"/>
      <c r="J173" s="74"/>
      <c r="K173" s="74"/>
      <c r="L173" s="74"/>
      <c r="M173" s="74"/>
      <c r="N173" s="74"/>
    </row>
    <row r="174" spans="1:14" s="62" customFormat="1" ht="20.25" customHeight="1">
      <c r="A174" s="176"/>
      <c r="B174" s="416" t="s">
        <v>940</v>
      </c>
      <c r="C174" s="72"/>
      <c r="D174" s="73" t="s">
        <v>531</v>
      </c>
      <c r="E174" s="209"/>
      <c r="F174" s="209"/>
      <c r="G174" s="74"/>
      <c r="H174" s="74"/>
      <c r="I174" s="74"/>
      <c r="J174" s="74"/>
      <c r="K174" s="74"/>
      <c r="L174" s="74"/>
      <c r="M174" s="74" t="s">
        <v>912</v>
      </c>
      <c r="N174" s="74"/>
    </row>
    <row r="175" spans="1:14" s="62" customFormat="1" ht="20.25" customHeight="1">
      <c r="A175" s="176"/>
      <c r="B175" s="416" t="s">
        <v>941</v>
      </c>
      <c r="C175" s="72"/>
      <c r="D175" s="73" t="s">
        <v>942</v>
      </c>
      <c r="E175" s="209"/>
      <c r="F175" s="209"/>
      <c r="G175" s="74"/>
      <c r="H175" s="74"/>
      <c r="I175" s="74"/>
      <c r="J175" s="74"/>
      <c r="K175" s="74"/>
      <c r="L175" s="74"/>
      <c r="M175" s="74">
        <v>1</v>
      </c>
      <c r="N175" s="74"/>
    </row>
    <row r="176" spans="1:14" s="62" customFormat="1" ht="20.25" customHeight="1">
      <c r="A176" s="63" t="s">
        <v>943</v>
      </c>
      <c r="B176" s="230"/>
      <c r="C176" s="22"/>
      <c r="D176" s="73"/>
      <c r="E176" s="209"/>
      <c r="F176" s="209"/>
      <c r="G176" s="74"/>
      <c r="H176" s="74"/>
      <c r="I176" s="74"/>
      <c r="J176" s="74"/>
      <c r="K176" s="74"/>
      <c r="L176" s="74"/>
      <c r="M176" s="74"/>
      <c r="N176" s="74"/>
    </row>
    <row r="177" spans="1:14" s="62" customFormat="1" ht="20.25" customHeight="1">
      <c r="A177" s="63"/>
      <c r="B177" s="238" t="s">
        <v>944</v>
      </c>
      <c r="C177" s="22"/>
      <c r="D177" s="73" t="s">
        <v>219</v>
      </c>
      <c r="E177" s="209"/>
      <c r="F177" s="209"/>
      <c r="G177" s="74"/>
      <c r="H177" s="74"/>
      <c r="I177" s="74"/>
      <c r="J177" s="74"/>
      <c r="K177" s="74"/>
      <c r="L177" s="74"/>
      <c r="M177" s="74">
        <v>4</v>
      </c>
      <c r="N177" s="74"/>
    </row>
    <row r="178" spans="1:14" s="62" customFormat="1" ht="20.25" customHeight="1">
      <c r="A178" s="63"/>
      <c r="B178" s="238" t="s">
        <v>945</v>
      </c>
      <c r="C178" s="22"/>
      <c r="D178" s="73"/>
      <c r="E178" s="209"/>
      <c r="F178" s="209"/>
      <c r="G178" s="74"/>
      <c r="H178" s="74"/>
      <c r="I178" s="74"/>
      <c r="J178" s="74"/>
      <c r="K178" s="74"/>
      <c r="L178" s="74"/>
      <c r="M178" s="74"/>
      <c r="N178" s="74"/>
    </row>
    <row r="179" spans="1:14" s="62" customFormat="1" ht="20.25" customHeight="1">
      <c r="A179" s="63"/>
      <c r="B179" s="238" t="s">
        <v>934</v>
      </c>
      <c r="C179" s="22"/>
      <c r="D179" s="417" t="s">
        <v>531</v>
      </c>
      <c r="E179" s="209"/>
      <c r="F179" s="209"/>
      <c r="G179" s="74"/>
      <c r="H179" s="74"/>
      <c r="I179" s="74"/>
      <c r="J179" s="74"/>
      <c r="K179" s="74"/>
      <c r="L179" s="74"/>
      <c r="M179" s="74" t="s">
        <v>912</v>
      </c>
      <c r="N179" s="74"/>
    </row>
    <row r="180" spans="1:14" s="62" customFormat="1" ht="20.25" customHeight="1">
      <c r="A180" s="63"/>
      <c r="B180" s="238" t="s">
        <v>946</v>
      </c>
      <c r="C180" s="22"/>
      <c r="D180" s="419"/>
      <c r="E180" s="407"/>
      <c r="F180" s="407"/>
      <c r="G180" s="322"/>
      <c r="H180" s="322"/>
      <c r="I180" s="322"/>
      <c r="J180" s="322"/>
      <c r="K180" s="322"/>
      <c r="L180" s="322"/>
      <c r="M180" s="322"/>
      <c r="N180" s="322"/>
    </row>
    <row r="181" spans="1:14" s="62" customFormat="1" ht="20.25" customHeight="1">
      <c r="A181" s="63"/>
      <c r="B181" s="238" t="s">
        <v>935</v>
      </c>
      <c r="C181" s="22"/>
      <c r="D181" s="417" t="s">
        <v>937</v>
      </c>
      <c r="E181" s="209"/>
      <c r="F181" s="209"/>
      <c r="G181" s="74"/>
      <c r="H181" s="74"/>
      <c r="I181" s="74"/>
      <c r="J181" s="74"/>
      <c r="K181" s="74"/>
      <c r="L181" s="74"/>
      <c r="M181" s="74" t="s">
        <v>690</v>
      </c>
      <c r="N181" s="74"/>
    </row>
    <row r="182" spans="1:14" s="62" customFormat="1" ht="20.25" customHeight="1">
      <c r="A182" s="176"/>
      <c r="B182" s="420" t="s">
        <v>936</v>
      </c>
      <c r="C182" s="72"/>
      <c r="D182" s="73"/>
      <c r="E182" s="209"/>
      <c r="F182" s="209"/>
      <c r="G182" s="74"/>
      <c r="H182" s="74"/>
      <c r="I182" s="74"/>
      <c r="J182" s="74"/>
      <c r="K182" s="74"/>
      <c r="L182" s="74"/>
      <c r="M182" s="74"/>
      <c r="N182" s="74"/>
    </row>
    <row r="183" spans="1:14" s="62" customFormat="1" ht="20.25" customHeight="1">
      <c r="A183" s="176"/>
      <c r="B183" s="420" t="s">
        <v>1082</v>
      </c>
      <c r="C183" s="72"/>
      <c r="D183" s="73"/>
      <c r="E183" s="209"/>
      <c r="F183" s="209"/>
      <c r="G183" s="74"/>
      <c r="H183" s="74"/>
      <c r="I183" s="74"/>
      <c r="J183" s="74"/>
      <c r="K183" s="74"/>
      <c r="L183" s="74"/>
      <c r="M183" s="74"/>
      <c r="N183" s="74"/>
    </row>
    <row r="184" spans="1:14" s="62" customFormat="1" ht="20.25" customHeight="1">
      <c r="A184" s="63" t="s">
        <v>947</v>
      </c>
      <c r="B184" s="418"/>
      <c r="C184" s="72"/>
      <c r="D184" s="73"/>
      <c r="E184" s="209"/>
      <c r="F184" s="209"/>
      <c r="G184" s="74"/>
      <c r="H184" s="74"/>
      <c r="I184" s="74"/>
      <c r="J184" s="74"/>
      <c r="K184" s="74"/>
      <c r="L184" s="74"/>
      <c r="M184" s="74"/>
      <c r="N184" s="74"/>
    </row>
    <row r="185" spans="1:14" s="62" customFormat="1" ht="20.25" customHeight="1">
      <c r="A185" s="176"/>
      <c r="B185" s="416" t="s">
        <v>949</v>
      </c>
      <c r="C185" s="72"/>
      <c r="D185" s="417" t="s">
        <v>219</v>
      </c>
      <c r="E185" s="209"/>
      <c r="F185" s="209"/>
      <c r="G185" s="74"/>
      <c r="H185" s="74"/>
      <c r="I185" s="74"/>
      <c r="J185" s="74"/>
      <c r="K185" s="74"/>
      <c r="L185" s="74"/>
      <c r="M185" s="74">
        <v>20</v>
      </c>
      <c r="N185" s="74"/>
    </row>
    <row r="186" spans="1:14" s="62" customFormat="1" ht="20.25" customHeight="1">
      <c r="A186" s="176"/>
      <c r="B186" s="416" t="s">
        <v>948</v>
      </c>
      <c r="C186" s="72"/>
      <c r="D186" s="417"/>
      <c r="E186" s="209"/>
      <c r="F186" s="209"/>
      <c r="G186" s="74"/>
      <c r="H186" s="74"/>
      <c r="I186" s="74"/>
      <c r="J186" s="74"/>
      <c r="K186" s="74"/>
      <c r="L186" s="74"/>
      <c r="M186" s="74"/>
      <c r="N186" s="74"/>
    </row>
    <row r="187" spans="1:14" s="62" customFormat="1" ht="20.25" customHeight="1">
      <c r="A187" s="176"/>
      <c r="B187" s="416" t="s">
        <v>950</v>
      </c>
      <c r="C187" s="72"/>
      <c r="D187" s="417" t="s">
        <v>137</v>
      </c>
      <c r="E187" s="209"/>
      <c r="F187" s="209"/>
      <c r="G187" s="74"/>
      <c r="H187" s="74"/>
      <c r="I187" s="74"/>
      <c r="J187" s="74"/>
      <c r="K187" s="74"/>
      <c r="L187" s="74"/>
      <c r="M187" s="74" t="s">
        <v>926</v>
      </c>
      <c r="N187" s="74"/>
    </row>
    <row r="188" spans="1:14" s="62" customFormat="1" ht="20.25" customHeight="1">
      <c r="A188" s="176"/>
      <c r="B188" s="416" t="s">
        <v>951</v>
      </c>
      <c r="C188" s="72"/>
      <c r="D188" s="417"/>
      <c r="E188" s="209"/>
      <c r="F188" s="209"/>
      <c r="G188" s="74"/>
      <c r="H188" s="74"/>
      <c r="I188" s="74"/>
      <c r="J188" s="74"/>
      <c r="K188" s="74"/>
      <c r="L188" s="74"/>
      <c r="M188" s="74"/>
      <c r="N188" s="74"/>
    </row>
    <row r="189" spans="1:14" s="62" customFormat="1" ht="20.25" customHeight="1">
      <c r="A189" s="176"/>
      <c r="B189" s="416" t="s">
        <v>952</v>
      </c>
      <c r="C189" s="72"/>
      <c r="D189" s="417" t="s">
        <v>373</v>
      </c>
      <c r="E189" s="209"/>
      <c r="F189" s="209"/>
      <c r="G189" s="74"/>
      <c r="H189" s="74"/>
      <c r="I189" s="74"/>
      <c r="J189" s="74"/>
      <c r="K189" s="74"/>
      <c r="L189" s="74"/>
      <c r="M189" s="74" t="s">
        <v>953</v>
      </c>
      <c r="N189" s="74"/>
    </row>
    <row r="190" spans="1:14" s="62" customFormat="1" ht="20.25" customHeight="1">
      <c r="A190" s="63" t="s">
        <v>954</v>
      </c>
      <c r="B190" s="418"/>
      <c r="C190" s="72"/>
      <c r="D190" s="73"/>
      <c r="E190" s="209"/>
      <c r="F190" s="209"/>
      <c r="G190" s="74"/>
      <c r="H190" s="74"/>
      <c r="I190" s="74"/>
      <c r="J190" s="74"/>
      <c r="K190" s="74"/>
      <c r="L190" s="74"/>
      <c r="M190" s="74"/>
      <c r="N190" s="74"/>
    </row>
    <row r="191" spans="1:14" s="62" customFormat="1" ht="20.25" customHeight="1">
      <c r="A191" s="176"/>
      <c r="B191" s="416" t="s">
        <v>956</v>
      </c>
      <c r="C191" s="72"/>
      <c r="D191" s="73" t="s">
        <v>937</v>
      </c>
      <c r="E191" s="209"/>
      <c r="F191" s="209"/>
      <c r="G191" s="74"/>
      <c r="H191" s="74"/>
      <c r="I191" s="74"/>
      <c r="J191" s="74"/>
      <c r="K191" s="74"/>
      <c r="L191" s="74"/>
      <c r="M191" s="74">
        <v>1</v>
      </c>
      <c r="N191" s="74"/>
    </row>
    <row r="192" spans="1:14" s="62" customFormat="1" ht="20.25" customHeight="1">
      <c r="A192" s="176"/>
      <c r="B192" s="416" t="s">
        <v>955</v>
      </c>
      <c r="C192" s="72"/>
      <c r="D192" s="73"/>
      <c r="E192" s="209"/>
      <c r="F192" s="209"/>
      <c r="G192" s="74"/>
      <c r="H192" s="74"/>
      <c r="I192" s="74"/>
      <c r="J192" s="74"/>
      <c r="K192" s="74"/>
      <c r="L192" s="74"/>
      <c r="M192" s="74"/>
      <c r="N192" s="74"/>
    </row>
    <row r="193" spans="1:14" s="62" customFormat="1" ht="20.25" customHeight="1">
      <c r="A193" s="176"/>
      <c r="B193" s="416" t="s">
        <v>957</v>
      </c>
      <c r="C193" s="72"/>
      <c r="D193" s="73" t="s">
        <v>219</v>
      </c>
      <c r="E193" s="209"/>
      <c r="F193" s="209"/>
      <c r="G193" s="74"/>
      <c r="H193" s="74"/>
      <c r="I193" s="74"/>
      <c r="J193" s="74"/>
      <c r="K193" s="74"/>
      <c r="L193" s="74"/>
      <c r="M193" s="74">
        <v>50</v>
      </c>
      <c r="N193" s="74"/>
    </row>
    <row r="194" spans="1:14" s="62" customFormat="1" ht="20.25" customHeight="1">
      <c r="A194" s="176"/>
      <c r="B194" s="416" t="s">
        <v>958</v>
      </c>
      <c r="C194" s="72"/>
      <c r="D194" s="73"/>
      <c r="E194" s="209"/>
      <c r="F194" s="209"/>
      <c r="G194" s="74"/>
      <c r="H194" s="74"/>
      <c r="I194" s="74"/>
      <c r="J194" s="74"/>
      <c r="K194" s="74"/>
      <c r="L194" s="74"/>
      <c r="M194" s="74"/>
      <c r="N194" s="74"/>
    </row>
    <row r="195" spans="1:14" s="62" customFormat="1" ht="20.25" customHeight="1" hidden="1">
      <c r="A195" s="176"/>
      <c r="B195" s="416" t="s">
        <v>959</v>
      </c>
      <c r="C195" s="72"/>
      <c r="D195" s="421"/>
      <c r="E195" s="422"/>
      <c r="F195" s="422"/>
      <c r="G195" s="415"/>
      <c r="H195" s="415"/>
      <c r="I195" s="415"/>
      <c r="J195" s="415"/>
      <c r="K195" s="415"/>
      <c r="L195" s="415"/>
      <c r="M195" s="415"/>
      <c r="N195" s="74"/>
    </row>
    <row r="196" spans="1:14" s="62" customFormat="1" ht="20.25" customHeight="1">
      <c r="A196" s="63" t="s">
        <v>960</v>
      </c>
      <c r="B196" s="418"/>
      <c r="C196" s="72"/>
      <c r="D196" s="73"/>
      <c r="E196" s="209"/>
      <c r="F196" s="209"/>
      <c r="G196" s="74"/>
      <c r="H196" s="74"/>
      <c r="I196" s="74"/>
      <c r="J196" s="74"/>
      <c r="K196" s="74"/>
      <c r="L196" s="74"/>
      <c r="M196" s="74"/>
      <c r="N196" s="74"/>
    </row>
    <row r="197" spans="1:14" s="62" customFormat="1" ht="20.25" customHeight="1">
      <c r="A197" s="176"/>
      <c r="B197" s="416" t="s">
        <v>961</v>
      </c>
      <c r="C197" s="72"/>
      <c r="D197" s="73" t="s">
        <v>531</v>
      </c>
      <c r="E197" s="209"/>
      <c r="F197" s="209"/>
      <c r="G197" s="74"/>
      <c r="H197" s="74"/>
      <c r="I197" s="74"/>
      <c r="J197" s="74"/>
      <c r="K197" s="74"/>
      <c r="L197" s="74"/>
      <c r="M197" s="74" t="s">
        <v>912</v>
      </c>
      <c r="N197" s="74"/>
    </row>
    <row r="198" spans="1:14" s="62" customFormat="1" ht="20.25" customHeight="1">
      <c r="A198" s="63"/>
      <c r="B198" s="231" t="s">
        <v>962</v>
      </c>
      <c r="C198" s="22"/>
      <c r="D198" s="44"/>
      <c r="E198" s="45"/>
      <c r="F198" s="45"/>
      <c r="G198" s="46"/>
      <c r="H198" s="46"/>
      <c r="I198" s="46"/>
      <c r="J198" s="46"/>
      <c r="K198" s="46"/>
      <c r="L198" s="46"/>
      <c r="M198" s="46"/>
      <c r="N198" s="46"/>
    </row>
    <row r="199" spans="1:14" s="62" customFormat="1" ht="20.25" customHeight="1">
      <c r="A199" s="63"/>
      <c r="B199" s="231" t="s">
        <v>963</v>
      </c>
      <c r="C199" s="22"/>
      <c r="D199" s="232" t="s">
        <v>514</v>
      </c>
      <c r="E199" s="45"/>
      <c r="F199" s="45"/>
      <c r="G199" s="46"/>
      <c r="H199" s="46"/>
      <c r="I199" s="46"/>
      <c r="J199" s="46"/>
      <c r="K199" s="46"/>
      <c r="L199" s="46"/>
      <c r="M199" s="46">
        <v>10</v>
      </c>
      <c r="N199" s="46"/>
    </row>
    <row r="200" spans="1:14" s="62" customFormat="1" ht="20.25" customHeight="1">
      <c r="A200" s="63"/>
      <c r="B200" s="231" t="s">
        <v>964</v>
      </c>
      <c r="C200" s="22"/>
      <c r="D200" s="232" t="s">
        <v>514</v>
      </c>
      <c r="E200" s="45"/>
      <c r="F200" s="45"/>
      <c r="G200" s="46"/>
      <c r="H200" s="46"/>
      <c r="I200" s="46"/>
      <c r="J200" s="46"/>
      <c r="K200" s="46"/>
      <c r="L200" s="46"/>
      <c r="M200" s="46">
        <v>90</v>
      </c>
      <c r="N200" s="46"/>
    </row>
    <row r="201" spans="1:14" s="62" customFormat="1" ht="20.25" customHeight="1">
      <c r="A201" s="63" t="s">
        <v>965</v>
      </c>
      <c r="B201" s="230"/>
      <c r="C201" s="22"/>
      <c r="D201" s="44"/>
      <c r="E201" s="45"/>
      <c r="F201" s="45"/>
      <c r="G201" s="46"/>
      <c r="H201" s="46"/>
      <c r="I201" s="46"/>
      <c r="J201" s="46"/>
      <c r="K201" s="46"/>
      <c r="L201" s="46"/>
      <c r="M201" s="46"/>
      <c r="N201" s="46"/>
    </row>
    <row r="202" spans="1:14" s="62" customFormat="1" ht="20.25" customHeight="1">
      <c r="A202" s="176"/>
      <c r="B202" s="416" t="s">
        <v>966</v>
      </c>
      <c r="C202" s="72"/>
      <c r="D202" s="73" t="s">
        <v>219</v>
      </c>
      <c r="E202" s="209"/>
      <c r="F202" s="209"/>
      <c r="G202" s="74"/>
      <c r="H202" s="74"/>
      <c r="I202" s="74"/>
      <c r="J202" s="74"/>
      <c r="K202" s="74"/>
      <c r="L202" s="74"/>
      <c r="M202" s="74">
        <v>3</v>
      </c>
      <c r="N202" s="74"/>
    </row>
    <row r="203" spans="1:14" s="62" customFormat="1" ht="20.25" customHeight="1">
      <c r="A203" s="176"/>
      <c r="B203" s="416" t="s">
        <v>967</v>
      </c>
      <c r="C203" s="72"/>
      <c r="D203" s="73"/>
      <c r="E203" s="209"/>
      <c r="F203" s="209"/>
      <c r="G203" s="74"/>
      <c r="H203" s="74"/>
      <c r="I203" s="74"/>
      <c r="J203" s="74"/>
      <c r="K203" s="74"/>
      <c r="L203" s="74"/>
      <c r="M203" s="74"/>
      <c r="N203" s="74"/>
    </row>
    <row r="204" spans="1:14" s="62" customFormat="1" ht="20.25" customHeight="1">
      <c r="A204" s="176"/>
      <c r="B204" s="416" t="s">
        <v>968</v>
      </c>
      <c r="C204" s="72"/>
      <c r="D204" s="73" t="s">
        <v>219</v>
      </c>
      <c r="E204" s="209"/>
      <c r="F204" s="209"/>
      <c r="G204" s="74"/>
      <c r="H204" s="74"/>
      <c r="I204" s="74"/>
      <c r="J204" s="74"/>
      <c r="K204" s="74"/>
      <c r="L204" s="74"/>
      <c r="M204" s="74">
        <v>87</v>
      </c>
      <c r="N204" s="74"/>
    </row>
    <row r="205" spans="1:14" s="62" customFormat="1" ht="20.25" customHeight="1">
      <c r="A205" s="63" t="s">
        <v>969</v>
      </c>
      <c r="B205" s="418"/>
      <c r="C205" s="72"/>
      <c r="D205" s="73"/>
      <c r="E205" s="209"/>
      <c r="F205" s="209"/>
      <c r="G205" s="74"/>
      <c r="H205" s="74"/>
      <c r="I205" s="74"/>
      <c r="J205" s="74"/>
      <c r="K205" s="74"/>
      <c r="L205" s="74"/>
      <c r="M205" s="74"/>
      <c r="N205" s="74"/>
    </row>
    <row r="206" spans="1:14" s="62" customFormat="1" ht="20.25" customHeight="1">
      <c r="A206" s="176"/>
      <c r="B206" s="416" t="s">
        <v>970</v>
      </c>
      <c r="C206" s="72"/>
      <c r="D206" s="73" t="s">
        <v>531</v>
      </c>
      <c r="E206" s="209"/>
      <c r="F206" s="209"/>
      <c r="G206" s="74"/>
      <c r="H206" s="74"/>
      <c r="I206" s="74"/>
      <c r="J206" s="74"/>
      <c r="K206" s="74"/>
      <c r="L206" s="74"/>
      <c r="M206" s="74">
        <v>80</v>
      </c>
      <c r="N206" s="74"/>
    </row>
    <row r="207" spans="1:14" s="62" customFormat="1" ht="20.25" customHeight="1">
      <c r="A207" s="176"/>
      <c r="B207" s="416" t="s">
        <v>914</v>
      </c>
      <c r="C207" s="72"/>
      <c r="D207" s="73" t="s">
        <v>374</v>
      </c>
      <c r="E207" s="209"/>
      <c r="F207" s="209"/>
      <c r="G207" s="74"/>
      <c r="H207" s="74"/>
      <c r="I207" s="74"/>
      <c r="J207" s="74"/>
      <c r="K207" s="74"/>
      <c r="L207" s="74"/>
      <c r="M207" s="74" t="s">
        <v>971</v>
      </c>
      <c r="N207" s="74"/>
    </row>
    <row r="208" spans="1:14" s="62" customFormat="1" ht="20.25" customHeight="1">
      <c r="A208" s="176"/>
      <c r="B208" s="416" t="s">
        <v>974</v>
      </c>
      <c r="C208" s="72"/>
      <c r="D208" s="73" t="s">
        <v>453</v>
      </c>
      <c r="E208" s="209"/>
      <c r="F208" s="209"/>
      <c r="G208" s="74"/>
      <c r="H208" s="74"/>
      <c r="I208" s="74"/>
      <c r="J208" s="74"/>
      <c r="K208" s="74"/>
      <c r="L208" s="74"/>
      <c r="M208" s="74" t="s">
        <v>728</v>
      </c>
      <c r="N208" s="74"/>
    </row>
    <row r="209" spans="1:14" s="62" customFormat="1" ht="20.25" customHeight="1">
      <c r="A209" s="176"/>
      <c r="B209" s="416" t="s">
        <v>972</v>
      </c>
      <c r="C209" s="72"/>
      <c r="D209" s="73"/>
      <c r="E209" s="209"/>
      <c r="F209" s="209"/>
      <c r="G209" s="74"/>
      <c r="H209" s="74"/>
      <c r="I209" s="74"/>
      <c r="J209" s="74"/>
      <c r="K209" s="74"/>
      <c r="L209" s="74"/>
      <c r="M209" s="74"/>
      <c r="N209" s="74"/>
    </row>
    <row r="210" spans="1:14" s="62" customFormat="1" ht="20.25" customHeight="1">
      <c r="A210" s="176"/>
      <c r="B210" s="231" t="s">
        <v>973</v>
      </c>
      <c r="C210" s="72"/>
      <c r="D210" s="73"/>
      <c r="E210" s="209"/>
      <c r="F210" s="209"/>
      <c r="G210" s="74"/>
      <c r="H210" s="74"/>
      <c r="I210" s="74"/>
      <c r="J210" s="74"/>
      <c r="K210" s="74"/>
      <c r="L210" s="74"/>
      <c r="M210" s="74"/>
      <c r="N210" s="74"/>
    </row>
    <row r="211" spans="1:14" s="62" customFormat="1" ht="20.25" customHeight="1">
      <c r="A211" s="63" t="s">
        <v>975</v>
      </c>
      <c r="B211" s="418"/>
      <c r="C211" s="72"/>
      <c r="D211" s="73"/>
      <c r="E211" s="209"/>
      <c r="F211" s="209"/>
      <c r="G211" s="74"/>
      <c r="H211" s="74"/>
      <c r="I211" s="74"/>
      <c r="J211" s="74"/>
      <c r="K211" s="74"/>
      <c r="L211" s="74"/>
      <c r="M211" s="74"/>
      <c r="N211" s="74"/>
    </row>
    <row r="212" spans="1:14" s="62" customFormat="1" ht="20.25" customHeight="1">
      <c r="A212" s="176"/>
      <c r="B212" s="418" t="s">
        <v>976</v>
      </c>
      <c r="C212" s="72"/>
      <c r="D212" s="73" t="s">
        <v>925</v>
      </c>
      <c r="E212" s="209"/>
      <c r="F212" s="209"/>
      <c r="G212" s="74"/>
      <c r="H212" s="74"/>
      <c r="I212" s="74"/>
      <c r="J212" s="74"/>
      <c r="K212" s="74"/>
      <c r="L212" s="74"/>
      <c r="M212" s="74" t="s">
        <v>730</v>
      </c>
      <c r="N212" s="74"/>
    </row>
    <row r="213" spans="1:14" s="62" customFormat="1" ht="20.25" customHeight="1">
      <c r="A213" s="63" t="s">
        <v>977</v>
      </c>
      <c r="B213" s="418"/>
      <c r="C213" s="72"/>
      <c r="D213" s="73"/>
      <c r="E213" s="209"/>
      <c r="F213" s="209"/>
      <c r="G213" s="74"/>
      <c r="H213" s="74"/>
      <c r="I213" s="74"/>
      <c r="J213" s="74"/>
      <c r="K213" s="74"/>
      <c r="L213" s="74"/>
      <c r="M213" s="74"/>
      <c r="N213" s="74"/>
    </row>
    <row r="214" spans="1:14" s="62" customFormat="1" ht="20.25" customHeight="1">
      <c r="A214" s="176"/>
      <c r="B214" s="418" t="s">
        <v>978</v>
      </c>
      <c r="C214" s="72"/>
      <c r="D214" s="73" t="s">
        <v>219</v>
      </c>
      <c r="E214" s="209"/>
      <c r="F214" s="209"/>
      <c r="G214" s="74"/>
      <c r="H214" s="74"/>
      <c r="I214" s="74"/>
      <c r="J214" s="74"/>
      <c r="K214" s="74"/>
      <c r="L214" s="74"/>
      <c r="M214" s="74">
        <v>3</v>
      </c>
      <c r="N214" s="74"/>
    </row>
    <row r="215" spans="1:14" s="62" customFormat="1" ht="20.25" customHeight="1">
      <c r="A215" s="176"/>
      <c r="B215" s="418" t="s">
        <v>979</v>
      </c>
      <c r="C215" s="72"/>
      <c r="D215" s="73" t="s">
        <v>219</v>
      </c>
      <c r="E215" s="209"/>
      <c r="F215" s="209"/>
      <c r="G215" s="74"/>
      <c r="H215" s="74"/>
      <c r="I215" s="74"/>
      <c r="J215" s="74"/>
      <c r="K215" s="74"/>
      <c r="L215" s="74"/>
      <c r="M215" s="74" t="s">
        <v>728</v>
      </c>
      <c r="N215" s="74"/>
    </row>
    <row r="216" spans="1:14" s="62" customFormat="1" ht="20.25" customHeight="1">
      <c r="A216" s="63" t="s">
        <v>980</v>
      </c>
      <c r="B216" s="418"/>
      <c r="C216" s="72"/>
      <c r="D216" s="73"/>
      <c r="E216" s="209"/>
      <c r="F216" s="209"/>
      <c r="G216" s="74"/>
      <c r="H216" s="74"/>
      <c r="I216" s="74"/>
      <c r="J216" s="74"/>
      <c r="K216" s="74"/>
      <c r="L216" s="74"/>
      <c r="M216" s="74"/>
      <c r="N216" s="74"/>
    </row>
    <row r="217" spans="1:14" s="62" customFormat="1" ht="20.25" customHeight="1">
      <c r="A217" s="176"/>
      <c r="B217" s="231" t="s">
        <v>981</v>
      </c>
      <c r="C217" s="72"/>
      <c r="D217" s="73" t="s">
        <v>453</v>
      </c>
      <c r="E217" s="209"/>
      <c r="F217" s="209"/>
      <c r="G217" s="74"/>
      <c r="H217" s="74"/>
      <c r="I217" s="74"/>
      <c r="J217" s="74"/>
      <c r="K217" s="74"/>
      <c r="L217" s="74"/>
      <c r="M217" s="74">
        <v>1</v>
      </c>
      <c r="N217" s="74"/>
    </row>
    <row r="218" spans="1:14" s="62" customFormat="1" ht="20.25" customHeight="1">
      <c r="A218" s="176"/>
      <c r="B218" s="231" t="s">
        <v>982</v>
      </c>
      <c r="C218" s="72"/>
      <c r="D218" s="73"/>
      <c r="E218" s="209"/>
      <c r="F218" s="209"/>
      <c r="G218" s="74"/>
      <c r="H218" s="74"/>
      <c r="I218" s="74"/>
      <c r="J218" s="74"/>
      <c r="K218" s="74"/>
      <c r="L218" s="74"/>
      <c r="M218" s="74"/>
      <c r="N218" s="74"/>
    </row>
    <row r="219" spans="1:14" s="62" customFormat="1" ht="20.25" customHeight="1">
      <c r="A219" s="176"/>
      <c r="B219" s="231" t="s">
        <v>944</v>
      </c>
      <c r="C219" s="72"/>
      <c r="D219" s="73" t="s">
        <v>219</v>
      </c>
      <c r="E219" s="209"/>
      <c r="F219" s="209"/>
      <c r="G219" s="74"/>
      <c r="H219" s="74"/>
      <c r="I219" s="74"/>
      <c r="J219" s="74"/>
      <c r="K219" s="74"/>
      <c r="L219" s="74"/>
      <c r="M219" s="74">
        <v>8</v>
      </c>
      <c r="N219" s="74"/>
    </row>
    <row r="220" spans="1:14" s="62" customFormat="1" ht="20.25" customHeight="1">
      <c r="A220" s="176"/>
      <c r="B220" s="231" t="s">
        <v>945</v>
      </c>
      <c r="C220" s="72"/>
      <c r="D220" s="73"/>
      <c r="E220" s="209"/>
      <c r="F220" s="209"/>
      <c r="G220" s="74"/>
      <c r="H220" s="74"/>
      <c r="I220" s="74"/>
      <c r="J220" s="74"/>
      <c r="K220" s="74"/>
      <c r="L220" s="74"/>
      <c r="M220" s="74"/>
      <c r="N220" s="74"/>
    </row>
    <row r="221" spans="1:14" s="62" customFormat="1" ht="20.25" customHeight="1">
      <c r="A221" s="63" t="s">
        <v>983</v>
      </c>
      <c r="B221" s="418"/>
      <c r="C221" s="72"/>
      <c r="D221" s="73"/>
      <c r="E221" s="209"/>
      <c r="F221" s="209"/>
      <c r="G221" s="74"/>
      <c r="H221" s="74"/>
      <c r="I221" s="74"/>
      <c r="J221" s="74"/>
      <c r="K221" s="74"/>
      <c r="L221" s="74"/>
      <c r="M221" s="74"/>
      <c r="N221" s="74"/>
    </row>
    <row r="222" spans="1:14" s="62" customFormat="1" ht="20.25" customHeight="1">
      <c r="A222" s="176"/>
      <c r="B222" s="231" t="s">
        <v>1083</v>
      </c>
      <c r="C222" s="72"/>
      <c r="D222" s="73" t="s">
        <v>689</v>
      </c>
      <c r="E222" s="209"/>
      <c r="F222" s="209"/>
      <c r="G222" s="74"/>
      <c r="H222" s="74"/>
      <c r="I222" s="74"/>
      <c r="J222" s="74"/>
      <c r="K222" s="74"/>
      <c r="L222" s="74"/>
      <c r="M222" s="74">
        <v>15</v>
      </c>
      <c r="N222" s="74"/>
    </row>
    <row r="223" spans="1:14" s="62" customFormat="1" ht="20.25" customHeight="1">
      <c r="A223" s="176"/>
      <c r="B223" s="231" t="s">
        <v>1084</v>
      </c>
      <c r="C223" s="72"/>
      <c r="D223" s="73" t="s">
        <v>186</v>
      </c>
      <c r="E223" s="209"/>
      <c r="F223" s="209"/>
      <c r="G223" s="74"/>
      <c r="H223" s="74"/>
      <c r="I223" s="74"/>
      <c r="J223" s="74"/>
      <c r="K223" s="74"/>
      <c r="L223" s="74"/>
      <c r="M223" s="74">
        <v>2</v>
      </c>
      <c r="N223" s="74"/>
    </row>
    <row r="224" spans="1:14" s="62" customFormat="1" ht="20.25" customHeight="1">
      <c r="A224" s="63" t="s">
        <v>984</v>
      </c>
      <c r="B224" s="418"/>
      <c r="C224" s="72"/>
      <c r="D224" s="73"/>
      <c r="E224" s="209"/>
      <c r="F224" s="209"/>
      <c r="G224" s="74"/>
      <c r="H224" s="74"/>
      <c r="I224" s="74"/>
      <c r="J224" s="74"/>
      <c r="K224" s="74"/>
      <c r="L224" s="74"/>
      <c r="M224" s="74"/>
      <c r="N224" s="74"/>
    </row>
    <row r="225" spans="1:14" s="62" customFormat="1" ht="20.25" customHeight="1">
      <c r="A225" s="176"/>
      <c r="B225" s="423" t="s">
        <v>985</v>
      </c>
      <c r="C225" s="72"/>
      <c r="D225" s="73" t="s">
        <v>531</v>
      </c>
      <c r="E225" s="209"/>
      <c r="F225" s="209"/>
      <c r="G225" s="74"/>
      <c r="H225" s="74"/>
      <c r="I225" s="74"/>
      <c r="J225" s="74"/>
      <c r="K225" s="74"/>
      <c r="L225" s="74"/>
      <c r="M225" s="74">
        <v>80</v>
      </c>
      <c r="N225" s="74"/>
    </row>
    <row r="226" spans="1:14" s="62" customFormat="1" ht="20.25" customHeight="1">
      <c r="A226" s="176"/>
      <c r="B226" s="423" t="s">
        <v>986</v>
      </c>
      <c r="C226" s="72"/>
      <c r="D226" s="73"/>
      <c r="E226" s="209"/>
      <c r="F226" s="209"/>
      <c r="G226" s="74"/>
      <c r="H226" s="74"/>
      <c r="I226" s="74"/>
      <c r="J226" s="74"/>
      <c r="K226" s="74"/>
      <c r="L226" s="74"/>
      <c r="M226" s="74"/>
      <c r="N226" s="74"/>
    </row>
    <row r="227" spans="1:14" s="62" customFormat="1" ht="20.25" customHeight="1">
      <c r="A227" s="63"/>
      <c r="B227" s="231" t="s">
        <v>987</v>
      </c>
      <c r="C227" s="22"/>
      <c r="D227" s="44" t="s">
        <v>374</v>
      </c>
      <c r="E227" s="45"/>
      <c r="F227" s="45"/>
      <c r="G227" s="46"/>
      <c r="H227" s="46"/>
      <c r="I227" s="46"/>
      <c r="J227" s="46"/>
      <c r="K227" s="46"/>
      <c r="L227" s="46"/>
      <c r="M227" s="46" t="s">
        <v>971</v>
      </c>
      <c r="N227" s="46"/>
    </row>
    <row r="228" spans="1:14" s="62" customFormat="1" ht="20.25" customHeight="1">
      <c r="A228" s="63" t="s">
        <v>988</v>
      </c>
      <c r="B228" s="418"/>
      <c r="C228" s="72"/>
      <c r="D228" s="73"/>
      <c r="E228" s="209"/>
      <c r="F228" s="209"/>
      <c r="G228" s="74"/>
      <c r="H228" s="74"/>
      <c r="I228" s="74"/>
      <c r="J228" s="74"/>
      <c r="K228" s="74"/>
      <c r="L228" s="74"/>
      <c r="M228" s="74"/>
      <c r="N228" s="74"/>
    </row>
    <row r="229" spans="1:14" s="62" customFormat="1" ht="20.25" customHeight="1">
      <c r="A229" s="176"/>
      <c r="B229" s="424" t="s">
        <v>989</v>
      </c>
      <c r="C229" s="72"/>
      <c r="D229" s="73" t="s">
        <v>925</v>
      </c>
      <c r="E229" s="209"/>
      <c r="F229" s="209"/>
      <c r="G229" s="74"/>
      <c r="H229" s="74"/>
      <c r="I229" s="74"/>
      <c r="J229" s="74"/>
      <c r="K229" s="74"/>
      <c r="L229" s="74"/>
      <c r="M229" s="74" t="s">
        <v>730</v>
      </c>
      <c r="N229" s="74"/>
    </row>
    <row r="230" spans="1:14" s="62" customFormat="1" ht="20.25" customHeight="1">
      <c r="A230" s="63" t="s">
        <v>990</v>
      </c>
      <c r="B230" s="418"/>
      <c r="C230" s="72"/>
      <c r="D230" s="73"/>
      <c r="E230" s="209"/>
      <c r="F230" s="209"/>
      <c r="G230" s="74"/>
      <c r="H230" s="74"/>
      <c r="I230" s="74"/>
      <c r="J230" s="74"/>
      <c r="K230" s="74"/>
      <c r="L230" s="74"/>
      <c r="M230" s="74"/>
      <c r="N230" s="74"/>
    </row>
    <row r="231" spans="1:14" s="62" customFormat="1" ht="20.25" customHeight="1">
      <c r="A231" s="63"/>
      <c r="B231" s="1255" t="s">
        <v>991</v>
      </c>
      <c r="C231" s="1256"/>
      <c r="D231" s="44" t="s">
        <v>219</v>
      </c>
      <c r="E231" s="45"/>
      <c r="F231" s="45"/>
      <c r="G231" s="46"/>
      <c r="H231" s="46"/>
      <c r="I231" s="46"/>
      <c r="J231" s="46"/>
      <c r="K231" s="46"/>
      <c r="L231" s="46"/>
      <c r="M231" s="46">
        <v>6</v>
      </c>
      <c r="N231" s="46"/>
    </row>
    <row r="232" spans="1:14" s="62" customFormat="1" ht="20.25" customHeight="1">
      <c r="A232" s="63"/>
      <c r="B232" s="1255" t="s">
        <v>992</v>
      </c>
      <c r="C232" s="1256"/>
      <c r="D232" s="44" t="s">
        <v>937</v>
      </c>
      <c r="E232" s="45"/>
      <c r="F232" s="45"/>
      <c r="G232" s="46"/>
      <c r="H232" s="46"/>
      <c r="I232" s="46"/>
      <c r="J232" s="46"/>
      <c r="K232" s="46"/>
      <c r="L232" s="46"/>
      <c r="M232" s="46">
        <v>20</v>
      </c>
      <c r="N232" s="46"/>
    </row>
    <row r="233" spans="1:14" s="62" customFormat="1" ht="20.25" customHeight="1">
      <c r="A233" s="63" t="s">
        <v>993</v>
      </c>
      <c r="B233" s="230"/>
      <c r="C233" s="22"/>
      <c r="D233" s="44"/>
      <c r="E233" s="45"/>
      <c r="F233" s="45"/>
      <c r="G233" s="46"/>
      <c r="H233" s="46"/>
      <c r="I233" s="46"/>
      <c r="J233" s="46"/>
      <c r="K233" s="46"/>
      <c r="L233" s="46"/>
      <c r="M233" s="46"/>
      <c r="N233" s="46"/>
    </row>
    <row r="234" spans="1:14" s="62" customFormat="1" ht="20.25" customHeight="1" hidden="1">
      <c r="A234" s="63"/>
      <c r="B234" s="231" t="s">
        <v>995</v>
      </c>
      <c r="C234" s="22"/>
      <c r="D234" s="232" t="s">
        <v>219</v>
      </c>
      <c r="E234" s="45"/>
      <c r="F234" s="45"/>
      <c r="G234" s="46"/>
      <c r="H234" s="46"/>
      <c r="I234" s="46"/>
      <c r="J234" s="46"/>
      <c r="K234" s="46"/>
      <c r="L234" s="46"/>
      <c r="M234" s="426">
        <v>100</v>
      </c>
      <c r="N234" s="46"/>
    </row>
    <row r="235" spans="1:14" s="62" customFormat="1" ht="20.25" customHeight="1" hidden="1">
      <c r="A235" s="63"/>
      <c r="B235" s="231" t="s">
        <v>996</v>
      </c>
      <c r="C235" s="22"/>
      <c r="D235" s="232"/>
      <c r="E235" s="45"/>
      <c r="F235" s="45"/>
      <c r="G235" s="46"/>
      <c r="H235" s="46"/>
      <c r="I235" s="46"/>
      <c r="J235" s="46"/>
      <c r="K235" s="46"/>
      <c r="L235" s="46"/>
      <c r="M235" s="237"/>
      <c r="N235" s="46"/>
    </row>
    <row r="236" spans="1:14" s="62" customFormat="1" ht="20.25" customHeight="1">
      <c r="A236" s="63"/>
      <c r="B236" s="231" t="s">
        <v>997</v>
      </c>
      <c r="C236" s="22"/>
      <c r="D236" s="236" t="s">
        <v>531</v>
      </c>
      <c r="E236" s="45"/>
      <c r="F236" s="45"/>
      <c r="G236" s="46"/>
      <c r="H236" s="46"/>
      <c r="I236" s="46"/>
      <c r="J236" s="46"/>
      <c r="K236" s="46"/>
      <c r="L236" s="46"/>
      <c r="M236" s="426">
        <v>80</v>
      </c>
      <c r="N236" s="46"/>
    </row>
    <row r="237" spans="1:14" s="62" customFormat="1" ht="20.25" customHeight="1">
      <c r="A237" s="176"/>
      <c r="B237" s="416" t="s">
        <v>998</v>
      </c>
      <c r="C237" s="72"/>
      <c r="D237" s="425"/>
      <c r="E237" s="209"/>
      <c r="F237" s="209"/>
      <c r="G237" s="74"/>
      <c r="H237" s="74"/>
      <c r="I237" s="74"/>
      <c r="J237" s="74"/>
      <c r="K237" s="74"/>
      <c r="L237" s="74"/>
      <c r="M237" s="405"/>
      <c r="N237" s="74"/>
    </row>
    <row r="238" spans="1:14" s="62" customFormat="1" ht="20.25" customHeight="1">
      <c r="A238" s="63"/>
      <c r="B238" s="231" t="s">
        <v>999</v>
      </c>
      <c r="C238" s="22"/>
      <c r="D238" s="236" t="s">
        <v>933</v>
      </c>
      <c r="E238" s="45"/>
      <c r="F238" s="45"/>
      <c r="G238" s="46"/>
      <c r="H238" s="46"/>
      <c r="I238" s="46"/>
      <c r="J238" s="46"/>
      <c r="K238" s="46"/>
      <c r="L238" s="46"/>
      <c r="M238" s="427">
        <v>4</v>
      </c>
      <c r="N238" s="46"/>
    </row>
    <row r="239" spans="1:14" s="62" customFormat="1" ht="20.25" customHeight="1">
      <c r="A239" s="63"/>
      <c r="B239" s="231" t="s">
        <v>1000</v>
      </c>
      <c r="C239" s="22"/>
      <c r="D239" s="236" t="s">
        <v>531</v>
      </c>
      <c r="E239" s="45"/>
      <c r="F239" s="45"/>
      <c r="G239" s="46"/>
      <c r="H239" s="46"/>
      <c r="I239" s="46"/>
      <c r="J239" s="46"/>
      <c r="K239" s="46"/>
      <c r="L239" s="46"/>
      <c r="M239" s="426">
        <v>80</v>
      </c>
      <c r="N239" s="46"/>
    </row>
    <row r="240" spans="1:14" s="62" customFormat="1" ht="20.25" customHeight="1">
      <c r="A240" s="63"/>
      <c r="B240" s="231" t="s">
        <v>1001</v>
      </c>
      <c r="C240" s="22"/>
      <c r="D240" s="232"/>
      <c r="E240" s="45"/>
      <c r="F240" s="45"/>
      <c r="G240" s="46"/>
      <c r="H240" s="46"/>
      <c r="I240" s="46"/>
      <c r="J240" s="46"/>
      <c r="K240" s="46"/>
      <c r="L240" s="46"/>
      <c r="M240" s="426"/>
      <c r="N240" s="46"/>
    </row>
    <row r="241" spans="1:14" s="323" customFormat="1" ht="20.25" customHeight="1" hidden="1">
      <c r="A241" s="259"/>
      <c r="B241" s="393" t="s">
        <v>944</v>
      </c>
      <c r="C241" s="428"/>
      <c r="D241" s="348" t="s">
        <v>531</v>
      </c>
      <c r="E241" s="304"/>
      <c r="F241" s="304"/>
      <c r="G241" s="325"/>
      <c r="H241" s="325"/>
      <c r="I241" s="325"/>
      <c r="J241" s="325"/>
      <c r="K241" s="325"/>
      <c r="L241" s="325"/>
      <c r="M241" s="350">
        <v>80</v>
      </c>
      <c r="N241" s="325"/>
    </row>
    <row r="242" spans="1:14" s="323" customFormat="1" ht="20.25" customHeight="1" hidden="1">
      <c r="A242" s="259"/>
      <c r="B242" s="393" t="s">
        <v>1002</v>
      </c>
      <c r="C242" s="428"/>
      <c r="D242" s="348"/>
      <c r="E242" s="304"/>
      <c r="F242" s="304"/>
      <c r="G242" s="325"/>
      <c r="H242" s="325"/>
      <c r="I242" s="325"/>
      <c r="J242" s="325"/>
      <c r="K242" s="325"/>
      <c r="L242" s="325"/>
      <c r="M242" s="350"/>
      <c r="N242" s="325"/>
    </row>
    <row r="243" spans="1:14" s="62" customFormat="1" ht="20.25" customHeight="1">
      <c r="A243" s="63" t="s">
        <v>994</v>
      </c>
      <c r="B243" s="418"/>
      <c r="C243" s="72"/>
      <c r="D243" s="73"/>
      <c r="E243" s="209"/>
      <c r="F243" s="209"/>
      <c r="G243" s="74"/>
      <c r="H243" s="74"/>
      <c r="I243" s="74"/>
      <c r="J243" s="74"/>
      <c r="K243" s="74"/>
      <c r="L243" s="74"/>
      <c r="M243" s="74"/>
      <c r="N243" s="74"/>
    </row>
    <row r="244" spans="1:14" s="62" customFormat="1" ht="20.25" customHeight="1">
      <c r="A244" s="176"/>
      <c r="B244" s="231" t="s">
        <v>1003</v>
      </c>
      <c r="C244" s="72"/>
      <c r="D244" s="73" t="s">
        <v>895</v>
      </c>
      <c r="E244" s="209"/>
      <c r="F244" s="209"/>
      <c r="G244" s="74"/>
      <c r="H244" s="74"/>
      <c r="I244" s="74"/>
      <c r="J244" s="74"/>
      <c r="K244" s="74"/>
      <c r="L244" s="74"/>
      <c r="M244" s="74">
        <v>10</v>
      </c>
      <c r="N244" s="74"/>
    </row>
    <row r="245" spans="1:14" s="62" customFormat="1" ht="20.25" customHeight="1">
      <c r="A245" s="176"/>
      <c r="B245" s="231" t="s">
        <v>1004</v>
      </c>
      <c r="C245" s="72"/>
      <c r="D245" s="73"/>
      <c r="E245" s="209"/>
      <c r="F245" s="209"/>
      <c r="G245" s="74"/>
      <c r="H245" s="74"/>
      <c r="I245" s="74"/>
      <c r="J245" s="74"/>
      <c r="K245" s="74"/>
      <c r="L245" s="74"/>
      <c r="M245" s="74"/>
      <c r="N245" s="74"/>
    </row>
    <row r="246" spans="1:14" s="62" customFormat="1" ht="20.25" customHeight="1">
      <c r="A246" s="176"/>
      <c r="B246" s="231" t="s">
        <v>1005</v>
      </c>
      <c r="C246" s="72"/>
      <c r="D246" s="73" t="s">
        <v>895</v>
      </c>
      <c r="E246" s="209"/>
      <c r="F246" s="209"/>
      <c r="G246" s="74"/>
      <c r="H246" s="74"/>
      <c r="I246" s="74"/>
      <c r="J246" s="74"/>
      <c r="K246" s="74"/>
      <c r="L246" s="74"/>
      <c r="M246" s="74">
        <v>5</v>
      </c>
      <c r="N246" s="74"/>
    </row>
    <row r="247" spans="1:14" s="62" customFormat="1" ht="20.25" customHeight="1">
      <c r="A247" s="176"/>
      <c r="B247" s="231" t="s">
        <v>1006</v>
      </c>
      <c r="C247" s="72"/>
      <c r="D247" s="73"/>
      <c r="E247" s="209"/>
      <c r="F247" s="209"/>
      <c r="G247" s="74"/>
      <c r="H247" s="74"/>
      <c r="I247" s="74"/>
      <c r="J247" s="74"/>
      <c r="K247" s="74"/>
      <c r="L247" s="74"/>
      <c r="M247" s="74"/>
      <c r="N247" s="74"/>
    </row>
    <row r="248" spans="1:14" s="62" customFormat="1" ht="20.25" customHeight="1">
      <c r="A248" s="176"/>
      <c r="B248" s="418" t="s">
        <v>1007</v>
      </c>
      <c r="C248" s="72"/>
      <c r="D248" s="73"/>
      <c r="E248" s="209"/>
      <c r="F248" s="209"/>
      <c r="G248" s="74"/>
      <c r="H248" s="74"/>
      <c r="I248" s="74"/>
      <c r="J248" s="74"/>
      <c r="K248" s="74"/>
      <c r="L248" s="74"/>
      <c r="M248" s="74"/>
      <c r="N248" s="74"/>
    </row>
    <row r="249" spans="1:14" s="62" customFormat="1" ht="20.25" customHeight="1">
      <c r="A249" s="176" t="s">
        <v>902</v>
      </c>
      <c r="B249" s="71"/>
      <c r="C249" s="72"/>
      <c r="D249" s="73"/>
      <c r="E249" s="209"/>
      <c r="F249" s="209"/>
      <c r="G249" s="74"/>
      <c r="H249" s="74"/>
      <c r="I249" s="74"/>
      <c r="J249" s="74"/>
      <c r="K249" s="74"/>
      <c r="L249" s="74"/>
      <c r="M249" s="74"/>
      <c r="N249" s="74"/>
    </row>
    <row r="250" spans="1:14" s="62" customFormat="1" ht="20.25" customHeight="1">
      <c r="A250" s="176"/>
      <c r="B250" s="231" t="s">
        <v>1008</v>
      </c>
      <c r="C250" s="72"/>
      <c r="D250" s="73" t="s">
        <v>1010</v>
      </c>
      <c r="E250" s="209"/>
      <c r="F250" s="209"/>
      <c r="G250" s="74"/>
      <c r="H250" s="74"/>
      <c r="I250" s="74"/>
      <c r="J250" s="74"/>
      <c r="K250" s="74"/>
      <c r="L250" s="74"/>
      <c r="M250" s="74">
        <v>10</v>
      </c>
      <c r="N250" s="74"/>
    </row>
    <row r="251" spans="1:14" s="62" customFormat="1" ht="20.25" customHeight="1">
      <c r="A251" s="176"/>
      <c r="B251" s="231" t="s">
        <v>1009</v>
      </c>
      <c r="C251" s="72"/>
      <c r="D251" s="73" t="s">
        <v>1011</v>
      </c>
      <c r="E251" s="209"/>
      <c r="F251" s="209"/>
      <c r="G251" s="74"/>
      <c r="H251" s="74"/>
      <c r="I251" s="74"/>
      <c r="J251" s="74"/>
      <c r="K251" s="74"/>
      <c r="L251" s="74"/>
      <c r="M251" s="74"/>
      <c r="N251" s="74"/>
    </row>
    <row r="252" spans="1:14" s="62" customFormat="1" ht="20.25" customHeight="1">
      <c r="A252" s="176"/>
      <c r="B252" s="230"/>
      <c r="C252" s="22"/>
      <c r="D252" s="73" t="s">
        <v>1012</v>
      </c>
      <c r="E252" s="209"/>
      <c r="F252" s="209"/>
      <c r="G252" s="74"/>
      <c r="H252" s="74"/>
      <c r="I252" s="74"/>
      <c r="J252" s="74"/>
      <c r="K252" s="74"/>
      <c r="L252" s="74"/>
      <c r="M252" s="74"/>
      <c r="N252" s="74"/>
    </row>
    <row r="253" spans="1:14" s="62" customFormat="1" ht="20.25" customHeight="1">
      <c r="A253" s="176"/>
      <c r="B253" s="231" t="s">
        <v>1005</v>
      </c>
      <c r="C253" s="72"/>
      <c r="D253" s="73" t="s">
        <v>895</v>
      </c>
      <c r="E253" s="209"/>
      <c r="F253" s="209"/>
      <c r="G253" s="74"/>
      <c r="H253" s="74"/>
      <c r="I253" s="74"/>
      <c r="J253" s="74"/>
      <c r="K253" s="74"/>
      <c r="L253" s="74"/>
      <c r="M253" s="74">
        <v>5</v>
      </c>
      <c r="N253" s="74"/>
    </row>
    <row r="254" spans="1:14" s="62" customFormat="1" ht="20.25" customHeight="1">
      <c r="A254" s="176"/>
      <c r="B254" s="429" t="s">
        <v>1006</v>
      </c>
      <c r="C254" s="72"/>
      <c r="D254" s="73"/>
      <c r="E254" s="209"/>
      <c r="F254" s="209"/>
      <c r="G254" s="74"/>
      <c r="H254" s="74"/>
      <c r="I254" s="74"/>
      <c r="J254" s="74"/>
      <c r="K254" s="74"/>
      <c r="L254" s="74"/>
      <c r="M254" s="74"/>
      <c r="N254" s="74"/>
    </row>
    <row r="255" spans="1:14" s="8" customFormat="1" ht="19.5" customHeight="1">
      <c r="A255" s="86"/>
      <c r="B255" s="234"/>
      <c r="C255" s="88"/>
      <c r="D255" s="89"/>
      <c r="E255" s="90"/>
      <c r="F255" s="90"/>
      <c r="G255" s="90"/>
      <c r="H255" s="90"/>
      <c r="I255" s="90"/>
      <c r="J255" s="235"/>
      <c r="K255" s="235"/>
      <c r="L255" s="235"/>
      <c r="M255" s="235"/>
      <c r="N255" s="235"/>
    </row>
    <row r="256" spans="1:14" s="8" customFormat="1" ht="18.75">
      <c r="A256" s="52"/>
      <c r="B256" s="6"/>
      <c r="C256" s="52"/>
      <c r="D256" s="178"/>
      <c r="E256" s="179"/>
      <c r="F256" s="179"/>
      <c r="G256" s="179"/>
      <c r="H256" s="179"/>
      <c r="I256" s="179"/>
      <c r="J256" s="248"/>
      <c r="K256" s="248"/>
      <c r="L256" s="248"/>
      <c r="M256" s="248"/>
      <c r="N256" s="248"/>
    </row>
    <row r="257" spans="1:14" s="8" customFormat="1" ht="18.75">
      <c r="A257" s="52"/>
      <c r="B257" s="6"/>
      <c r="C257" s="52"/>
      <c r="D257" s="178"/>
      <c r="E257" s="179"/>
      <c r="F257" s="179"/>
      <c r="G257" s="179"/>
      <c r="H257" s="179"/>
      <c r="I257" s="179"/>
      <c r="J257" s="248"/>
      <c r="K257" s="248"/>
      <c r="L257" s="248"/>
      <c r="M257" s="248"/>
      <c r="N257" s="248"/>
    </row>
    <row r="258" spans="1:14" s="8" customFormat="1" ht="18.75">
      <c r="A258" s="52"/>
      <c r="B258" s="6"/>
      <c r="C258" s="52"/>
      <c r="D258" s="178"/>
      <c r="E258" s="179"/>
      <c r="F258" s="179"/>
      <c r="G258" s="179"/>
      <c r="H258" s="179"/>
      <c r="I258" s="179"/>
      <c r="J258" s="248"/>
      <c r="K258" s="248"/>
      <c r="L258" s="248"/>
      <c r="M258" s="248"/>
      <c r="N258" s="248"/>
    </row>
    <row r="259" spans="1:14" s="8" customFormat="1" ht="18.75">
      <c r="A259" s="52"/>
      <c r="B259" s="6"/>
      <c r="C259" s="52"/>
      <c r="D259" s="178"/>
      <c r="E259" s="179"/>
      <c r="F259" s="179"/>
      <c r="G259" s="179"/>
      <c r="H259" s="179"/>
      <c r="I259" s="179"/>
      <c r="J259" s="248"/>
      <c r="K259" s="248"/>
      <c r="L259" s="248"/>
      <c r="M259" s="248"/>
      <c r="N259" s="248"/>
    </row>
    <row r="260" spans="1:14" s="8" customFormat="1" ht="18.75">
      <c r="A260" s="52"/>
      <c r="B260" s="6"/>
      <c r="C260" s="52"/>
      <c r="D260" s="178"/>
      <c r="E260" s="179"/>
      <c r="F260" s="179"/>
      <c r="G260" s="179"/>
      <c r="H260" s="179"/>
      <c r="I260" s="179"/>
      <c r="J260" s="248"/>
      <c r="K260" s="248"/>
      <c r="L260" s="248"/>
      <c r="M260" s="248"/>
      <c r="N260" s="248"/>
    </row>
    <row r="261" spans="1:14" s="8" customFormat="1" ht="18.75">
      <c r="A261" s="52"/>
      <c r="B261" s="6"/>
      <c r="C261" s="52"/>
      <c r="D261" s="178"/>
      <c r="E261" s="179"/>
      <c r="F261" s="179"/>
      <c r="G261" s="179"/>
      <c r="H261" s="179"/>
      <c r="I261" s="179"/>
      <c r="J261" s="248"/>
      <c r="K261" s="248"/>
      <c r="L261" s="248"/>
      <c r="M261" s="248"/>
      <c r="N261" s="248"/>
    </row>
    <row r="262" spans="1:14" s="8" customFormat="1" ht="18.75">
      <c r="A262" s="52"/>
      <c r="B262" s="6"/>
      <c r="C262" s="52"/>
      <c r="D262" s="178"/>
      <c r="E262" s="179"/>
      <c r="F262" s="179"/>
      <c r="G262" s="179"/>
      <c r="H262" s="179"/>
      <c r="I262" s="179"/>
      <c r="J262" s="248"/>
      <c r="K262" s="248"/>
      <c r="L262" s="248"/>
      <c r="M262" s="248"/>
      <c r="N262" s="248"/>
    </row>
    <row r="263" ht="21.75">
      <c r="A263" s="1"/>
    </row>
    <row r="264" ht="18" customHeight="1">
      <c r="A264" s="1"/>
    </row>
    <row r="267" ht="21.75">
      <c r="A267" s="1"/>
    </row>
  </sheetData>
  <sheetProtection/>
  <mergeCells count="8">
    <mergeCell ref="M6:M8"/>
    <mergeCell ref="N6:N8"/>
    <mergeCell ref="M68:M70"/>
    <mergeCell ref="N68:N70"/>
    <mergeCell ref="B231:C231"/>
    <mergeCell ref="B232:C232"/>
    <mergeCell ref="A7:C7"/>
    <mergeCell ref="A69:C69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J17" sqref="J17"/>
    </sheetView>
  </sheetViews>
  <sheetFormatPr defaultColWidth="9.140625" defaultRowHeight="21.75"/>
  <cols>
    <col min="1" max="1" width="2.57421875" style="2" customWidth="1"/>
    <col min="2" max="2" width="2.7109375" style="2" customWidth="1"/>
    <col min="3" max="3" width="2.8515625" style="2" customWidth="1"/>
    <col min="4" max="4" width="2.57421875" style="1220" customWidth="1"/>
    <col min="5" max="5" width="2.8515625" style="2" customWidth="1"/>
    <col min="6" max="6" width="3.140625" style="2" customWidth="1"/>
    <col min="7" max="7" width="40.140625" style="2" customWidth="1"/>
    <col min="8" max="9" width="14.00390625" style="2" customWidth="1"/>
    <col min="10" max="10" width="53.140625" style="2" customWidth="1"/>
    <col min="11" max="11" width="34.57421875" style="2" customWidth="1"/>
    <col min="12" max="12" width="12.00390625" style="2" hidden="1" customWidth="1"/>
    <col min="13" max="13" width="12.421875" style="2" hidden="1" customWidth="1"/>
    <col min="14" max="14" width="12.28125" style="2" hidden="1" customWidth="1"/>
    <col min="15" max="15" width="12.57421875" style="2" hidden="1" customWidth="1"/>
    <col min="16" max="16" width="0.5625" style="2" hidden="1" customWidth="1"/>
    <col min="17" max="17" width="12.421875" style="2" hidden="1" customWidth="1"/>
    <col min="18" max="18" width="23.00390625" style="2" hidden="1" customWidth="1"/>
    <col min="19" max="16384" width="9.140625" style="2" customWidth="1"/>
  </cols>
  <sheetData>
    <row r="1" spans="1:17" s="1" customFormat="1" ht="19.5" customHeight="1">
      <c r="A1" s="1" t="s">
        <v>1377</v>
      </c>
      <c r="D1" s="1170"/>
      <c r="P1" s="3"/>
      <c r="Q1" s="3"/>
    </row>
    <row r="2" spans="1:18" s="1" customFormat="1" ht="19.5" customHeight="1">
      <c r="A2" s="98"/>
      <c r="B2" s="99"/>
      <c r="C2" s="99"/>
      <c r="D2" s="99"/>
      <c r="E2" s="99"/>
      <c r="F2" s="99"/>
      <c r="G2" s="100"/>
      <c r="H2" s="1272" t="s">
        <v>220</v>
      </c>
      <c r="I2" s="1273"/>
      <c r="J2" s="1274" t="s">
        <v>1378</v>
      </c>
      <c r="K2" s="1274" t="s">
        <v>1379</v>
      </c>
      <c r="L2" s="1277" t="s">
        <v>169</v>
      </c>
      <c r="M2" s="1278"/>
      <c r="N2" s="1278"/>
      <c r="O2" s="1279"/>
      <c r="P2" s="101" t="s">
        <v>77</v>
      </c>
      <c r="Q2" s="101"/>
      <c r="R2" s="102"/>
    </row>
    <row r="3" spans="1:18" s="1" customFormat="1" ht="19.5" customHeight="1">
      <c r="A3" s="1280" t="s">
        <v>278</v>
      </c>
      <c r="B3" s="1281"/>
      <c r="C3" s="1281"/>
      <c r="D3" s="1281"/>
      <c r="E3" s="1281"/>
      <c r="F3" s="1281"/>
      <c r="G3" s="1282"/>
      <c r="H3" s="1283" t="s">
        <v>530</v>
      </c>
      <c r="I3" s="1283" t="s">
        <v>1137</v>
      </c>
      <c r="J3" s="1275"/>
      <c r="K3" s="1275"/>
      <c r="L3" s="1171" t="s">
        <v>536</v>
      </c>
      <c r="M3" s="1171" t="s">
        <v>537</v>
      </c>
      <c r="N3" s="1171" t="s">
        <v>538</v>
      </c>
      <c r="O3" s="1172" t="s">
        <v>539</v>
      </c>
      <c r="P3" s="103"/>
      <c r="Q3" s="103" t="s">
        <v>77</v>
      </c>
      <c r="R3" s="104" t="s">
        <v>79</v>
      </c>
    </row>
    <row r="4" spans="1:18" s="1" customFormat="1" ht="19.5" customHeight="1">
      <c r="A4" s="33"/>
      <c r="B4" s="34"/>
      <c r="C4" s="34"/>
      <c r="D4" s="34"/>
      <c r="E4" s="34"/>
      <c r="F4" s="34"/>
      <c r="G4" s="105"/>
      <c r="H4" s="1284"/>
      <c r="I4" s="1284"/>
      <c r="J4" s="1276"/>
      <c r="K4" s="1276"/>
      <c r="L4" s="228" t="s">
        <v>771</v>
      </c>
      <c r="M4" s="228" t="s">
        <v>772</v>
      </c>
      <c r="N4" s="228" t="s">
        <v>773</v>
      </c>
      <c r="O4" s="228" t="s">
        <v>774</v>
      </c>
      <c r="P4" s="106"/>
      <c r="Q4" s="107"/>
      <c r="R4" s="108"/>
    </row>
    <row r="5" spans="1:18" s="1" customFormat="1" ht="19.5" customHeight="1">
      <c r="A5" s="109" t="s">
        <v>1487</v>
      </c>
      <c r="B5" s="110"/>
      <c r="C5" s="110"/>
      <c r="D5" s="110"/>
      <c r="E5" s="110"/>
      <c r="F5" s="110"/>
      <c r="G5" s="110"/>
      <c r="H5" s="1013"/>
      <c r="I5" s="1013"/>
      <c r="J5" s="1013"/>
      <c r="K5" s="1013"/>
      <c r="L5" s="1009"/>
      <c r="M5" s="111"/>
      <c r="N5" s="111"/>
      <c r="O5" s="111"/>
      <c r="P5" s="112" t="e">
        <f>SUM(P8)</f>
        <v>#REF!</v>
      </c>
      <c r="Q5" s="112">
        <f>SUM(Q8)</f>
        <v>3531900</v>
      </c>
      <c r="R5" s="113"/>
    </row>
    <row r="6" spans="1:19" s="1042" customFormat="1" ht="21" customHeight="1">
      <c r="A6" s="1033" t="s">
        <v>1381</v>
      </c>
      <c r="B6" s="1034"/>
      <c r="C6" s="1034"/>
      <c r="D6" s="1034"/>
      <c r="E6" s="1034"/>
      <c r="F6" s="1035"/>
      <c r="G6" s="1036"/>
      <c r="H6" s="1036"/>
      <c r="I6" s="1036"/>
      <c r="J6" s="1036"/>
      <c r="K6" s="1036"/>
      <c r="L6" s="1037"/>
      <c r="M6" s="230"/>
      <c r="N6" s="1038"/>
      <c r="O6" s="1039"/>
      <c r="P6" s="1040"/>
      <c r="Q6" s="1041"/>
      <c r="R6" s="1037"/>
      <c r="S6" s="1040"/>
    </row>
    <row r="7" spans="1:19" s="1042" customFormat="1" ht="21" customHeight="1">
      <c r="A7" s="1043" t="s">
        <v>1136</v>
      </c>
      <c r="B7" s="1044"/>
      <c r="C7" s="1044"/>
      <c r="D7" s="1044"/>
      <c r="E7" s="1044"/>
      <c r="F7" s="1047"/>
      <c r="G7" s="1045"/>
      <c r="H7" s="1046"/>
      <c r="I7" s="1046"/>
      <c r="J7" s="1046"/>
      <c r="K7" s="1046"/>
      <c r="L7" s="1037"/>
      <c r="M7" s="230"/>
      <c r="N7" s="1038"/>
      <c r="O7" s="1039"/>
      <c r="P7" s="1040"/>
      <c r="Q7" s="1041"/>
      <c r="R7" s="1037"/>
      <c r="S7" s="1040"/>
    </row>
    <row r="8" spans="1:18" s="119" customFormat="1" ht="19.5" customHeight="1">
      <c r="A8" s="1221" t="s">
        <v>504</v>
      </c>
      <c r="B8" s="38"/>
      <c r="C8" s="38"/>
      <c r="D8" s="38"/>
      <c r="E8" s="38"/>
      <c r="F8" s="38"/>
      <c r="G8" s="38"/>
      <c r="H8" s="118"/>
      <c r="I8" s="118"/>
      <c r="J8" s="118"/>
      <c r="K8" s="118"/>
      <c r="L8" s="1010"/>
      <c r="M8" s="115"/>
      <c r="N8" s="115"/>
      <c r="O8" s="115"/>
      <c r="P8" s="116" t="e">
        <f>SUM(P9,#REF!)</f>
        <v>#REF!</v>
      </c>
      <c r="Q8" s="116">
        <f>SUM(Q9,Q34)</f>
        <v>3531900</v>
      </c>
      <c r="R8" s="203"/>
    </row>
    <row r="9" spans="1:18" s="119" customFormat="1" ht="19.5" customHeight="1">
      <c r="A9" s="259" t="s">
        <v>505</v>
      </c>
      <c r="B9" s="120"/>
      <c r="C9" s="120"/>
      <c r="D9" s="120"/>
      <c r="E9" s="120"/>
      <c r="F9" s="120"/>
      <c r="G9" s="120"/>
      <c r="H9" s="81"/>
      <c r="I9" s="81"/>
      <c r="J9" s="81"/>
      <c r="K9" s="81"/>
      <c r="L9" s="1011"/>
      <c r="M9" s="122"/>
      <c r="N9" s="122"/>
      <c r="O9" s="122"/>
      <c r="P9" s="123">
        <f>SUM(P10)</f>
        <v>1274900</v>
      </c>
      <c r="Q9" s="123">
        <f>SUM(Q10,Q55,Q71)</f>
        <v>3513900</v>
      </c>
      <c r="R9" s="187"/>
    </row>
    <row r="10" spans="1:18" s="119" customFormat="1" ht="19.5" customHeight="1">
      <c r="A10" s="63" t="s">
        <v>1488</v>
      </c>
      <c r="B10" s="120"/>
      <c r="C10" s="120"/>
      <c r="D10" s="120"/>
      <c r="E10" s="120"/>
      <c r="F10" s="120"/>
      <c r="G10" s="120"/>
      <c r="H10" s="81"/>
      <c r="I10" s="81"/>
      <c r="J10" s="81"/>
      <c r="K10" s="81"/>
      <c r="L10" s="1011"/>
      <c r="M10" s="122"/>
      <c r="N10" s="122"/>
      <c r="O10" s="122"/>
      <c r="P10" s="124">
        <f>SUM(P11,P20)</f>
        <v>1274900</v>
      </c>
      <c r="Q10" s="124">
        <f>SUM(Q11,Q20)</f>
        <v>1423000</v>
      </c>
      <c r="R10" s="184"/>
    </row>
    <row r="11" spans="1:18" s="119" customFormat="1" ht="19.5" customHeight="1">
      <c r="A11" s="125" t="s">
        <v>506</v>
      </c>
      <c r="B11" s="126"/>
      <c r="C11" s="126"/>
      <c r="D11" s="126"/>
      <c r="E11" s="126"/>
      <c r="F11" s="126"/>
      <c r="G11" s="126"/>
      <c r="H11" s="157"/>
      <c r="I11" s="157"/>
      <c r="J11" s="157"/>
      <c r="K11" s="157"/>
      <c r="L11" s="130" t="s">
        <v>775</v>
      </c>
      <c r="M11" s="81"/>
      <c r="N11" s="131"/>
      <c r="O11" s="128" t="s">
        <v>776</v>
      </c>
      <c r="P11" s="133">
        <f>SUM(P13:P18)</f>
        <v>754900</v>
      </c>
      <c r="Q11" s="133">
        <f>SUM(Q13:Q18)</f>
        <v>1273000</v>
      </c>
      <c r="R11" s="134" t="s">
        <v>1489</v>
      </c>
    </row>
    <row r="12" spans="1:18" s="8" customFormat="1" ht="19.5" customHeight="1">
      <c r="A12" s="181"/>
      <c r="B12" s="53" t="s">
        <v>394</v>
      </c>
      <c r="C12" s="53"/>
      <c r="D12" s="53"/>
      <c r="E12" s="53"/>
      <c r="F12" s="53"/>
      <c r="G12" s="53"/>
      <c r="H12" s="1173"/>
      <c r="I12" s="1173"/>
      <c r="J12" s="1173"/>
      <c r="K12" s="1173"/>
      <c r="L12" s="1174"/>
      <c r="M12" s="83"/>
      <c r="N12" s="1175"/>
      <c r="O12" s="78"/>
      <c r="P12" s="182"/>
      <c r="Q12" s="182">
        <f>SUM(Q13:Q16)</f>
        <v>1250200</v>
      </c>
      <c r="R12" s="134"/>
    </row>
    <row r="13" spans="1:18" s="258" customFormat="1" ht="19.5" customHeight="1" hidden="1">
      <c r="A13" s="252"/>
      <c r="B13" s="253" t="s">
        <v>13</v>
      </c>
      <c r="C13" s="253"/>
      <c r="D13" s="253"/>
      <c r="E13" s="253"/>
      <c r="F13" s="253"/>
      <c r="G13" s="254"/>
      <c r="H13" s="271" t="s">
        <v>363</v>
      </c>
      <c r="I13" s="271"/>
      <c r="J13" s="271"/>
      <c r="K13" s="271"/>
      <c r="L13" s="253"/>
      <c r="M13" s="256"/>
      <c r="N13" s="253"/>
      <c r="O13" s="256"/>
      <c r="P13" s="262">
        <v>594900</v>
      </c>
      <c r="Q13" s="262">
        <v>1125200</v>
      </c>
      <c r="R13" s="256"/>
    </row>
    <row r="14" spans="1:18" s="258" customFormat="1" ht="19.5" customHeight="1" hidden="1">
      <c r="A14" s="252"/>
      <c r="B14" s="253" t="s">
        <v>14</v>
      </c>
      <c r="C14" s="253"/>
      <c r="D14" s="253"/>
      <c r="E14" s="253"/>
      <c r="F14" s="253"/>
      <c r="G14" s="254"/>
      <c r="H14" s="271" t="s">
        <v>363</v>
      </c>
      <c r="I14" s="271"/>
      <c r="J14" s="271"/>
      <c r="K14" s="271"/>
      <c r="L14" s="253"/>
      <c r="M14" s="256"/>
      <c r="N14" s="253"/>
      <c r="O14" s="256"/>
      <c r="P14" s="262">
        <v>70000</v>
      </c>
      <c r="Q14" s="262">
        <v>100000</v>
      </c>
      <c r="R14" s="256"/>
    </row>
    <row r="15" spans="1:18" s="258" customFormat="1" ht="19.5" customHeight="1" hidden="1">
      <c r="A15" s="252"/>
      <c r="B15" s="253" t="s">
        <v>1490</v>
      </c>
      <c r="C15" s="253"/>
      <c r="D15" s="253"/>
      <c r="E15" s="253"/>
      <c r="F15" s="253"/>
      <c r="G15" s="254"/>
      <c r="H15" s="271" t="s">
        <v>363</v>
      </c>
      <c r="I15" s="271"/>
      <c r="J15" s="271"/>
      <c r="K15" s="271"/>
      <c r="L15" s="253"/>
      <c r="M15" s="256"/>
      <c r="N15" s="253"/>
      <c r="O15" s="256"/>
      <c r="P15" s="262">
        <v>50000</v>
      </c>
      <c r="Q15" s="262">
        <v>20000</v>
      </c>
      <c r="R15" s="256"/>
    </row>
    <row r="16" spans="1:18" s="258" customFormat="1" ht="19.5" customHeight="1" hidden="1">
      <c r="A16" s="252"/>
      <c r="B16" s="253" t="s">
        <v>428</v>
      </c>
      <c r="C16" s="253"/>
      <c r="D16" s="253"/>
      <c r="E16" s="253"/>
      <c r="F16" s="253"/>
      <c r="G16" s="254"/>
      <c r="H16" s="271" t="s">
        <v>363</v>
      </c>
      <c r="I16" s="271"/>
      <c r="J16" s="271"/>
      <c r="K16" s="271"/>
      <c r="L16" s="253"/>
      <c r="M16" s="256"/>
      <c r="N16" s="253"/>
      <c r="O16" s="256"/>
      <c r="P16" s="262">
        <v>10000</v>
      </c>
      <c r="Q16" s="262">
        <v>5000</v>
      </c>
      <c r="R16" s="256"/>
    </row>
    <row r="17" spans="1:18" s="8" customFormat="1" ht="19.5" customHeight="1">
      <c r="A17" s="43"/>
      <c r="B17" s="23" t="s">
        <v>85</v>
      </c>
      <c r="C17" s="23"/>
      <c r="D17" s="23"/>
      <c r="E17" s="23"/>
      <c r="F17" s="23"/>
      <c r="G17" s="22"/>
      <c r="H17" s="44" t="s">
        <v>363</v>
      </c>
      <c r="I17" s="44"/>
      <c r="J17" s="44"/>
      <c r="K17" s="44"/>
      <c r="L17" s="23"/>
      <c r="M17" s="83"/>
      <c r="N17" s="23"/>
      <c r="O17" s="83"/>
      <c r="P17" s="134"/>
      <c r="Q17" s="134">
        <v>20000</v>
      </c>
      <c r="R17" s="83"/>
    </row>
    <row r="18" spans="1:18" s="8" customFormat="1" ht="19.5" customHeight="1">
      <c r="A18" s="43"/>
      <c r="B18" s="23" t="s">
        <v>283</v>
      </c>
      <c r="C18" s="23"/>
      <c r="D18" s="23"/>
      <c r="E18" s="23"/>
      <c r="F18" s="23"/>
      <c r="G18" s="22"/>
      <c r="H18" s="44" t="s">
        <v>363</v>
      </c>
      <c r="I18" s="44"/>
      <c r="J18" s="44"/>
      <c r="K18" s="44"/>
      <c r="L18" s="23"/>
      <c r="M18" s="83"/>
      <c r="N18" s="23"/>
      <c r="O18" s="83"/>
      <c r="P18" s="134">
        <v>30000</v>
      </c>
      <c r="Q18" s="134">
        <v>2800</v>
      </c>
      <c r="R18" s="83"/>
    </row>
    <row r="19" spans="1:18" s="8" customFormat="1" ht="11.25" customHeight="1">
      <c r="A19" s="43"/>
      <c r="B19" s="23"/>
      <c r="C19" s="23"/>
      <c r="D19" s="23"/>
      <c r="E19" s="23"/>
      <c r="F19" s="23"/>
      <c r="G19" s="22"/>
      <c r="H19" s="44"/>
      <c r="I19" s="44"/>
      <c r="J19" s="44"/>
      <c r="K19" s="44"/>
      <c r="L19" s="23"/>
      <c r="M19" s="78"/>
      <c r="N19" s="78"/>
      <c r="O19" s="83"/>
      <c r="P19" s="134"/>
      <c r="Q19" s="134"/>
      <c r="R19" s="83"/>
    </row>
    <row r="20" spans="1:18" s="1" customFormat="1" ht="19.5" customHeight="1">
      <c r="A20" s="63" t="s">
        <v>1491</v>
      </c>
      <c r="B20" s="120"/>
      <c r="C20" s="120"/>
      <c r="D20" s="120"/>
      <c r="E20" s="120"/>
      <c r="F20" s="120"/>
      <c r="G20" s="120"/>
      <c r="H20" s="81"/>
      <c r="I20" s="81"/>
      <c r="J20" s="81"/>
      <c r="K20" s="81"/>
      <c r="L20" s="130" t="s">
        <v>775</v>
      </c>
      <c r="M20" s="81"/>
      <c r="N20" s="131"/>
      <c r="O20" s="128" t="s">
        <v>776</v>
      </c>
      <c r="P20" s="124">
        <f>SUM(P21:P22)</f>
        <v>520000</v>
      </c>
      <c r="Q20" s="124">
        <v>150000</v>
      </c>
      <c r="R20" s="134" t="s">
        <v>1489</v>
      </c>
    </row>
    <row r="21" spans="1:18" s="8" customFormat="1" ht="19.5" customHeight="1">
      <c r="A21" s="43"/>
      <c r="B21" s="23" t="s">
        <v>1492</v>
      </c>
      <c r="C21" s="23"/>
      <c r="D21" s="23"/>
      <c r="E21" s="23"/>
      <c r="F21" s="23"/>
      <c r="G21" s="22"/>
      <c r="H21" s="44"/>
      <c r="I21" s="44"/>
      <c r="J21" s="44"/>
      <c r="K21" s="44"/>
      <c r="L21" s="23"/>
      <c r="M21" s="78"/>
      <c r="N21" s="78"/>
      <c r="O21" s="83"/>
      <c r="P21" s="134">
        <v>150000</v>
      </c>
      <c r="Q21" s="134"/>
      <c r="R21" s="83"/>
    </row>
    <row r="22" spans="1:18" s="8" customFormat="1" ht="19.5" customHeight="1">
      <c r="A22" s="76"/>
      <c r="B22" s="67" t="s">
        <v>1493</v>
      </c>
      <c r="C22" s="67"/>
      <c r="D22" s="67"/>
      <c r="E22" s="67"/>
      <c r="F22" s="67"/>
      <c r="G22" s="68"/>
      <c r="H22" s="77"/>
      <c r="I22" s="77"/>
      <c r="J22" s="77"/>
      <c r="K22" s="77"/>
      <c r="L22" s="67"/>
      <c r="M22" s="171"/>
      <c r="N22" s="171"/>
      <c r="O22" s="97"/>
      <c r="P22" s="1176">
        <v>370000</v>
      </c>
      <c r="Q22" s="140"/>
      <c r="R22" s="97"/>
    </row>
    <row r="23" spans="1:18" s="8" customFormat="1" ht="19.5" customHeight="1">
      <c r="A23" s="76"/>
      <c r="B23" s="67"/>
      <c r="C23" s="67" t="s">
        <v>1494</v>
      </c>
      <c r="D23" s="67"/>
      <c r="E23" s="67"/>
      <c r="F23" s="67"/>
      <c r="G23" s="67"/>
      <c r="H23" s="77" t="s">
        <v>1495</v>
      </c>
      <c r="I23" s="77"/>
      <c r="J23" s="77"/>
      <c r="K23" s="77"/>
      <c r="L23" s="67"/>
      <c r="M23" s="149"/>
      <c r="N23" s="149"/>
      <c r="O23" s="76"/>
      <c r="P23" s="1176"/>
      <c r="Q23" s="140"/>
      <c r="R23" s="97"/>
    </row>
    <row r="24" spans="1:18" s="1042" customFormat="1" ht="19.5" customHeight="1">
      <c r="A24" s="1126"/>
      <c r="B24" s="230"/>
      <c r="C24" s="230" t="s">
        <v>1496</v>
      </c>
      <c r="D24" s="230"/>
      <c r="E24" s="230"/>
      <c r="F24" s="230"/>
      <c r="G24" s="230"/>
      <c r="H24" s="232" t="s">
        <v>1497</v>
      </c>
      <c r="I24" s="232"/>
      <c r="J24" s="232"/>
      <c r="K24" s="232"/>
      <c r="L24" s="1177">
        <v>1</v>
      </c>
      <c r="M24" s="1178">
        <v>1</v>
      </c>
      <c r="N24" s="1178">
        <v>1</v>
      </c>
      <c r="O24" s="1178">
        <v>2</v>
      </c>
      <c r="P24" s="1039"/>
      <c r="Q24" s="1039"/>
      <c r="R24" s="1037"/>
    </row>
    <row r="25" spans="1:18" s="1042" customFormat="1" ht="19.5" customHeight="1">
      <c r="A25" s="1126"/>
      <c r="B25" s="230"/>
      <c r="C25" s="230"/>
      <c r="D25" s="230"/>
      <c r="E25" s="230"/>
      <c r="F25" s="230"/>
      <c r="G25" s="230"/>
      <c r="H25" s="232" t="s">
        <v>1498</v>
      </c>
      <c r="I25" s="232"/>
      <c r="J25" s="232"/>
      <c r="K25" s="232"/>
      <c r="L25" s="1177">
        <v>20</v>
      </c>
      <c r="M25" s="1178">
        <v>20</v>
      </c>
      <c r="N25" s="1178">
        <v>20</v>
      </c>
      <c r="O25" s="1178">
        <v>40</v>
      </c>
      <c r="P25" s="1039"/>
      <c r="Q25" s="1179"/>
      <c r="R25" s="1037"/>
    </row>
    <row r="26" spans="1:18" s="1042" customFormat="1" ht="19.5" customHeight="1">
      <c r="A26" s="1126"/>
      <c r="B26" s="230"/>
      <c r="C26" s="230" t="s">
        <v>1434</v>
      </c>
      <c r="D26" s="230"/>
      <c r="E26" s="230"/>
      <c r="F26" s="230"/>
      <c r="G26" s="230"/>
      <c r="H26" s="232"/>
      <c r="I26" s="232"/>
      <c r="J26" s="232"/>
      <c r="K26" s="232"/>
      <c r="L26" s="1180"/>
      <c r="M26" s="1181"/>
      <c r="N26" s="1181"/>
      <c r="O26" s="1182"/>
      <c r="P26" s="1039"/>
      <c r="Q26" s="1179"/>
      <c r="R26" s="1037"/>
    </row>
    <row r="27" spans="1:18" s="1042" customFormat="1" ht="19.5" customHeight="1">
      <c r="A27" s="1126"/>
      <c r="B27" s="230"/>
      <c r="C27" s="230"/>
      <c r="D27" s="230" t="s">
        <v>1499</v>
      </c>
      <c r="E27" s="230"/>
      <c r="F27" s="230"/>
      <c r="G27" s="230"/>
      <c r="H27" s="232" t="s">
        <v>1500</v>
      </c>
      <c r="I27" s="232"/>
      <c r="J27" s="232"/>
      <c r="K27" s="232"/>
      <c r="L27" s="1180">
        <v>5</v>
      </c>
      <c r="M27" s="1178">
        <v>5</v>
      </c>
      <c r="N27" s="1178">
        <v>10</v>
      </c>
      <c r="O27" s="1180">
        <v>10</v>
      </c>
      <c r="P27" s="1039"/>
      <c r="Q27" s="1179"/>
      <c r="R27" s="1037"/>
    </row>
    <row r="28" spans="1:18" s="1042" customFormat="1" ht="19.5" customHeight="1">
      <c r="A28" s="1126"/>
      <c r="B28" s="230"/>
      <c r="C28" s="230"/>
      <c r="D28" s="230"/>
      <c r="E28" s="230"/>
      <c r="F28" s="230"/>
      <c r="G28" s="230"/>
      <c r="H28" s="232" t="s">
        <v>1501</v>
      </c>
      <c r="I28" s="232"/>
      <c r="J28" s="232"/>
      <c r="K28" s="232"/>
      <c r="L28" s="1180">
        <v>200</v>
      </c>
      <c r="M28" s="1178">
        <v>200</v>
      </c>
      <c r="N28" s="1178">
        <v>300</v>
      </c>
      <c r="O28" s="1180">
        <v>300</v>
      </c>
      <c r="P28" s="1039"/>
      <c r="Q28" s="1179"/>
      <c r="R28" s="1037"/>
    </row>
    <row r="29" spans="1:18" ht="21.75" hidden="1">
      <c r="A29" s="43"/>
      <c r="B29" s="23" t="s">
        <v>216</v>
      </c>
      <c r="C29" s="23"/>
      <c r="D29" s="23"/>
      <c r="E29" s="23"/>
      <c r="F29" s="23"/>
      <c r="G29" s="23"/>
      <c r="H29" s="44"/>
      <c r="I29" s="44"/>
      <c r="J29" s="44"/>
      <c r="K29" s="44"/>
      <c r="L29" s="130" t="s">
        <v>500</v>
      </c>
      <c r="M29" s="43"/>
      <c r="N29" s="83"/>
      <c r="O29" s="43"/>
      <c r="P29" s="134">
        <v>50000</v>
      </c>
      <c r="Q29" s="134">
        <v>30000</v>
      </c>
      <c r="R29" s="83"/>
    </row>
    <row r="30" spans="1:18" ht="21.75">
      <c r="A30" s="43"/>
      <c r="B30" s="23"/>
      <c r="C30" s="23"/>
      <c r="D30" s="23"/>
      <c r="E30" s="23"/>
      <c r="F30" s="23"/>
      <c r="G30" s="23"/>
      <c r="H30" s="44"/>
      <c r="I30" s="44"/>
      <c r="J30" s="44"/>
      <c r="K30" s="44"/>
      <c r="L30" s="130"/>
      <c r="M30" s="23"/>
      <c r="N30" s="83"/>
      <c r="O30" s="43"/>
      <c r="P30" s="146"/>
      <c r="Q30" s="146"/>
      <c r="R30" s="43"/>
    </row>
    <row r="31" spans="1:19" s="1071" customFormat="1" ht="19.5" customHeight="1">
      <c r="A31" s="1033" t="s">
        <v>1383</v>
      </c>
      <c r="B31" s="1034"/>
      <c r="C31" s="1034"/>
      <c r="D31" s="1034"/>
      <c r="E31" s="1034"/>
      <c r="F31" s="1035"/>
      <c r="G31" s="1036"/>
      <c r="H31" s="1036"/>
      <c r="I31" s="1036"/>
      <c r="J31" s="1036"/>
      <c r="K31" s="1036"/>
      <c r="L31" s="1065"/>
      <c r="M31" s="1066"/>
      <c r="N31" s="1067"/>
      <c r="O31" s="1068"/>
      <c r="P31" s="1069"/>
      <c r="Q31" s="1070"/>
      <c r="R31" s="1127"/>
      <c r="S31" s="1128"/>
    </row>
    <row r="32" spans="1:19" s="1042" customFormat="1" ht="21" customHeight="1">
      <c r="A32" s="1043" t="s">
        <v>1136</v>
      </c>
      <c r="B32" s="1044"/>
      <c r="C32" s="1044"/>
      <c r="D32" s="1044"/>
      <c r="E32" s="1044"/>
      <c r="F32" s="1047"/>
      <c r="G32" s="1045"/>
      <c r="H32" s="1046"/>
      <c r="I32" s="1046"/>
      <c r="J32" s="1046"/>
      <c r="K32" s="1046"/>
      <c r="L32" s="1037"/>
      <c r="M32" s="230"/>
      <c r="N32" s="1038"/>
      <c r="O32" s="1039"/>
      <c r="P32" s="1040"/>
      <c r="Q32" s="1041"/>
      <c r="R32" s="1126"/>
      <c r="S32" s="1125"/>
    </row>
    <row r="33" spans="1:19" s="1077" customFormat="1" ht="17.25" customHeight="1">
      <c r="A33" s="1072" t="s">
        <v>504</v>
      </c>
      <c r="B33" s="1062"/>
      <c r="C33" s="1062"/>
      <c r="D33" s="1062"/>
      <c r="E33" s="1062"/>
      <c r="F33" s="1073"/>
      <c r="G33" s="1038"/>
      <c r="H33" s="1038"/>
      <c r="I33" s="1038"/>
      <c r="J33" s="1038"/>
      <c r="K33" s="1094"/>
      <c r="L33" s="1075"/>
      <c r="M33" s="1075"/>
      <c r="N33" s="1075"/>
      <c r="O33" s="1054">
        <f>SUM(O56,O125,O20)</f>
        <v>0</v>
      </c>
      <c r="P33" s="1054">
        <f>SUM(P56,P125,P20,P131)</f>
        <v>840000</v>
      </c>
      <c r="Q33" s="1076"/>
      <c r="R33" s="1072"/>
      <c r="S33" s="1091"/>
    </row>
    <row r="34" spans="1:18" ht="19.5" customHeight="1">
      <c r="A34" s="63" t="s">
        <v>1507</v>
      </c>
      <c r="B34" s="120"/>
      <c r="C34" s="1186"/>
      <c r="D34" s="120"/>
      <c r="E34" s="23"/>
      <c r="F34" s="23"/>
      <c r="G34" s="23"/>
      <c r="H34" s="83"/>
      <c r="I34" s="83"/>
      <c r="J34" s="83"/>
      <c r="K34" s="83"/>
      <c r="L34" s="23"/>
      <c r="M34" s="83"/>
      <c r="N34" s="23"/>
      <c r="O34" s="83"/>
      <c r="P34" s="134">
        <f>SUM(P35:P36)</f>
        <v>22000</v>
      </c>
      <c r="Q34" s="124">
        <f>SUM(Q35)</f>
        <v>18000</v>
      </c>
      <c r="R34" s="134"/>
    </row>
    <row r="35" spans="1:18" ht="19.5" customHeight="1">
      <c r="A35" s="63" t="s">
        <v>1508</v>
      </c>
      <c r="B35" s="120"/>
      <c r="C35" s="120"/>
      <c r="D35" s="120"/>
      <c r="E35" s="23"/>
      <c r="F35" s="23"/>
      <c r="G35" s="23"/>
      <c r="H35" s="83"/>
      <c r="I35" s="83"/>
      <c r="J35" s="83"/>
      <c r="K35" s="83"/>
      <c r="L35" s="23"/>
      <c r="M35" s="83"/>
      <c r="N35" s="23"/>
      <c r="O35" s="83"/>
      <c r="P35" s="134">
        <v>10000</v>
      </c>
      <c r="Q35" s="124">
        <f>SUM(Q36:Q37)</f>
        <v>18000</v>
      </c>
      <c r="R35" s="134"/>
    </row>
    <row r="36" spans="1:18" ht="19.5" customHeight="1" hidden="1">
      <c r="A36" s="63" t="s">
        <v>1509</v>
      </c>
      <c r="B36" s="120"/>
      <c r="C36" s="120"/>
      <c r="D36" s="120"/>
      <c r="E36" s="23"/>
      <c r="F36" s="23"/>
      <c r="G36" s="23"/>
      <c r="H36" s="44" t="s">
        <v>363</v>
      </c>
      <c r="I36" s="44"/>
      <c r="J36" s="44"/>
      <c r="K36" s="44"/>
      <c r="L36" s="130" t="s">
        <v>311</v>
      </c>
      <c r="M36" s="81"/>
      <c r="N36" s="131"/>
      <c r="O36" s="128" t="s">
        <v>312</v>
      </c>
      <c r="P36" s="134">
        <v>12000</v>
      </c>
      <c r="Q36" s="124"/>
      <c r="R36" s="134"/>
    </row>
    <row r="37" spans="1:18" ht="19.5" customHeight="1">
      <c r="A37" s="63" t="s">
        <v>1510</v>
      </c>
      <c r="B37" s="120"/>
      <c r="C37" s="120"/>
      <c r="D37" s="120"/>
      <c r="E37" s="23"/>
      <c r="F37" s="23"/>
      <c r="G37" s="23"/>
      <c r="H37" s="44" t="s">
        <v>363</v>
      </c>
      <c r="I37" s="44"/>
      <c r="J37" s="44"/>
      <c r="K37" s="44"/>
      <c r="L37" s="130" t="s">
        <v>775</v>
      </c>
      <c r="M37" s="81"/>
      <c r="N37" s="131"/>
      <c r="O37" s="128" t="s">
        <v>776</v>
      </c>
      <c r="P37" s="134"/>
      <c r="Q37" s="124">
        <v>18000</v>
      </c>
      <c r="R37" s="134"/>
    </row>
    <row r="38" spans="1:18" ht="19.5" customHeight="1">
      <c r="A38" s="63" t="s">
        <v>1511</v>
      </c>
      <c r="B38" s="120"/>
      <c r="C38" s="120"/>
      <c r="D38" s="120"/>
      <c r="E38" s="23"/>
      <c r="F38" s="23"/>
      <c r="G38" s="23"/>
      <c r="H38" s="83"/>
      <c r="I38" s="83"/>
      <c r="J38" s="83"/>
      <c r="K38" s="83"/>
      <c r="L38" s="23"/>
      <c r="M38" s="83"/>
      <c r="N38" s="23"/>
      <c r="O38" s="83"/>
      <c r="P38" s="134"/>
      <c r="Q38" s="134"/>
      <c r="R38" s="83"/>
    </row>
    <row r="39" spans="1:18" s="9" customFormat="1" ht="19.5" customHeight="1" hidden="1">
      <c r="A39" s="1187" t="s">
        <v>1512</v>
      </c>
      <c r="B39" s="1188"/>
      <c r="C39" s="1188"/>
      <c r="D39" s="1188"/>
      <c r="E39" s="55"/>
      <c r="F39" s="55"/>
      <c r="G39" s="55"/>
      <c r="H39" s="1189"/>
      <c r="I39" s="1189"/>
      <c r="J39" s="1189"/>
      <c r="K39" s="1189"/>
      <c r="L39" s="55"/>
      <c r="M39" s="1189"/>
      <c r="N39" s="55"/>
      <c r="O39" s="1189"/>
      <c r="P39" s="1190"/>
      <c r="Q39" s="1190"/>
      <c r="R39" s="1189"/>
    </row>
    <row r="40" spans="1:18" s="9" customFormat="1" ht="19.5" customHeight="1" hidden="1">
      <c r="A40" s="1187" t="s">
        <v>1513</v>
      </c>
      <c r="B40" s="1188"/>
      <c r="C40" s="1188"/>
      <c r="D40" s="1188"/>
      <c r="E40" s="55"/>
      <c r="F40" s="55"/>
      <c r="G40" s="55"/>
      <c r="H40" s="1189"/>
      <c r="I40" s="1189"/>
      <c r="J40" s="1189"/>
      <c r="K40" s="1189"/>
      <c r="L40" s="55"/>
      <c r="M40" s="1189"/>
      <c r="N40" s="55"/>
      <c r="O40" s="1189"/>
      <c r="P40" s="1190"/>
      <c r="Q40" s="1190"/>
      <c r="R40" s="1189"/>
    </row>
    <row r="41" spans="1:18" s="9" customFormat="1" ht="19.5" customHeight="1" hidden="1">
      <c r="A41" s="1187" t="s">
        <v>1514</v>
      </c>
      <c r="B41" s="1188"/>
      <c r="C41" s="1188"/>
      <c r="D41" s="1188"/>
      <c r="E41" s="55"/>
      <c r="F41" s="55"/>
      <c r="G41" s="55"/>
      <c r="H41" s="1189"/>
      <c r="I41" s="1189"/>
      <c r="J41" s="1189"/>
      <c r="K41" s="1189"/>
      <c r="L41" s="55"/>
      <c r="M41" s="1189"/>
      <c r="N41" s="55"/>
      <c r="O41" s="1189"/>
      <c r="P41" s="1190"/>
      <c r="Q41" s="1190"/>
      <c r="R41" s="1189"/>
    </row>
    <row r="42" spans="1:18" s="9" customFormat="1" ht="19.5" customHeight="1" hidden="1">
      <c r="A42" s="1187" t="s">
        <v>383</v>
      </c>
      <c r="B42" s="1188"/>
      <c r="C42" s="1188"/>
      <c r="D42" s="1188"/>
      <c r="E42" s="55"/>
      <c r="F42" s="55"/>
      <c r="G42" s="55"/>
      <c r="H42" s="1189"/>
      <c r="I42" s="1189"/>
      <c r="J42" s="1189"/>
      <c r="K42" s="1189"/>
      <c r="L42" s="55"/>
      <c r="M42" s="1189"/>
      <c r="N42" s="55"/>
      <c r="O42" s="1189"/>
      <c r="P42" s="1190"/>
      <c r="Q42" s="1190"/>
      <c r="R42" s="1189"/>
    </row>
    <row r="43" spans="1:18" s="9" customFormat="1" ht="19.5" customHeight="1" hidden="1">
      <c r="A43" s="1191"/>
      <c r="B43" s="1192" t="s">
        <v>1515</v>
      </c>
      <c r="C43" s="1192"/>
      <c r="D43" s="1188"/>
      <c r="E43" s="55"/>
      <c r="F43" s="55"/>
      <c r="G43" s="55"/>
      <c r="H43" s="1189"/>
      <c r="I43" s="1189"/>
      <c r="J43" s="1189"/>
      <c r="K43" s="1189"/>
      <c r="L43" s="55"/>
      <c r="M43" s="1189"/>
      <c r="N43" s="55"/>
      <c r="O43" s="1189"/>
      <c r="P43" s="1190"/>
      <c r="Q43" s="1190"/>
      <c r="R43" s="1189"/>
    </row>
    <row r="44" spans="1:18" s="9" customFormat="1" ht="19.5" customHeight="1" hidden="1">
      <c r="A44" s="1191"/>
      <c r="B44" s="1192" t="s">
        <v>1516</v>
      </c>
      <c r="C44" s="1192"/>
      <c r="D44" s="1188"/>
      <c r="E44" s="55"/>
      <c r="F44" s="55"/>
      <c r="G44" s="55"/>
      <c r="H44" s="1189"/>
      <c r="I44" s="1189"/>
      <c r="J44" s="1189"/>
      <c r="K44" s="1189"/>
      <c r="L44" s="55"/>
      <c r="M44" s="1189"/>
      <c r="N44" s="55"/>
      <c r="O44" s="1189"/>
      <c r="P44" s="1190"/>
      <c r="Q44" s="1190"/>
      <c r="R44" s="1189"/>
    </row>
    <row r="45" spans="1:18" s="9" customFormat="1" ht="19.5" customHeight="1" hidden="1">
      <c r="A45" s="1191"/>
      <c r="B45" s="1192"/>
      <c r="C45" s="1192" t="s">
        <v>1517</v>
      </c>
      <c r="D45" s="1188"/>
      <c r="E45" s="55"/>
      <c r="F45" s="55"/>
      <c r="G45" s="55"/>
      <c r="H45" s="1189"/>
      <c r="I45" s="1189"/>
      <c r="J45" s="1189"/>
      <c r="K45" s="1189"/>
      <c r="L45" s="55"/>
      <c r="M45" s="1189"/>
      <c r="N45" s="55"/>
      <c r="O45" s="1189"/>
      <c r="P45" s="1190"/>
      <c r="Q45" s="1190"/>
      <c r="R45" s="1189"/>
    </row>
    <row r="46" spans="1:18" s="9" customFormat="1" ht="19.5" customHeight="1" hidden="1">
      <c r="A46" s="1191"/>
      <c r="B46" s="1192"/>
      <c r="C46" s="1192" t="s">
        <v>1518</v>
      </c>
      <c r="D46" s="1188"/>
      <c r="E46" s="55"/>
      <c r="F46" s="55"/>
      <c r="G46" s="55"/>
      <c r="H46" s="1189"/>
      <c r="I46" s="1189"/>
      <c r="J46" s="1189"/>
      <c r="K46" s="1189"/>
      <c r="L46" s="55"/>
      <c r="M46" s="1189"/>
      <c r="N46" s="55"/>
      <c r="O46" s="1189"/>
      <c r="P46" s="1190"/>
      <c r="Q46" s="1190"/>
      <c r="R46" s="1189"/>
    </row>
    <row r="47" spans="1:18" s="1198" customFormat="1" ht="19.5" customHeight="1" hidden="1">
      <c r="A47" s="1191"/>
      <c r="B47" s="1188"/>
      <c r="C47" s="1188"/>
      <c r="D47" s="1188" t="s">
        <v>1491</v>
      </c>
      <c r="E47" s="1188"/>
      <c r="F47" s="1188"/>
      <c r="G47" s="1188"/>
      <c r="H47" s="1193"/>
      <c r="I47" s="1193"/>
      <c r="J47" s="1193"/>
      <c r="K47" s="1193"/>
      <c r="L47" s="1194" t="s">
        <v>500</v>
      </c>
      <c r="M47" s="1193"/>
      <c r="N47" s="1195"/>
      <c r="O47" s="1196" t="s">
        <v>1519</v>
      </c>
      <c r="P47" s="1197">
        <f>SUM(P48:P48)</f>
        <v>370000</v>
      </c>
      <c r="Q47" s="1197">
        <f>SUM(Q48:Q48)</f>
        <v>300000</v>
      </c>
      <c r="R47" s="1190" t="s">
        <v>1489</v>
      </c>
    </row>
    <row r="48" spans="1:18" s="1206" customFormat="1" ht="19.5" customHeight="1" hidden="1">
      <c r="A48" s="1199"/>
      <c r="B48" s="1200"/>
      <c r="C48" s="1200"/>
      <c r="D48" s="1200"/>
      <c r="E48" s="1200" t="s">
        <v>1493</v>
      </c>
      <c r="F48" s="1200"/>
      <c r="G48" s="1200"/>
      <c r="H48" s="1201"/>
      <c r="I48" s="1201"/>
      <c r="J48" s="1201"/>
      <c r="K48" s="1201"/>
      <c r="L48" s="1200"/>
      <c r="M48" s="1202"/>
      <c r="N48" s="1202"/>
      <c r="O48" s="1203"/>
      <c r="P48" s="1204">
        <v>370000</v>
      </c>
      <c r="Q48" s="1205">
        <v>300000</v>
      </c>
      <c r="R48" s="1203"/>
    </row>
    <row r="49" spans="1:18" s="1206" customFormat="1" ht="19.5" customHeight="1" hidden="1">
      <c r="A49" s="1199"/>
      <c r="B49" s="1200"/>
      <c r="C49" s="1200"/>
      <c r="D49" s="1200"/>
      <c r="E49" s="1200"/>
      <c r="F49" s="1200" t="s">
        <v>1494</v>
      </c>
      <c r="G49" s="1200"/>
      <c r="H49" s="1201" t="s">
        <v>1520</v>
      </c>
      <c r="I49" s="1201"/>
      <c r="J49" s="1201"/>
      <c r="K49" s="1201"/>
      <c r="L49" s="1200"/>
      <c r="M49" s="1207"/>
      <c r="N49" s="1207"/>
      <c r="O49" s="1199"/>
      <c r="P49" s="1204"/>
      <c r="Q49" s="1205"/>
      <c r="R49" s="1203"/>
    </row>
    <row r="50" spans="1:18" s="1206" customFormat="1" ht="19.5" customHeight="1" hidden="1">
      <c r="A50" s="1199"/>
      <c r="B50" s="1200"/>
      <c r="C50" s="1200"/>
      <c r="D50" s="1200"/>
      <c r="E50" s="1200"/>
      <c r="F50" s="1200" t="s">
        <v>1496</v>
      </c>
      <c r="G50" s="1200"/>
      <c r="H50" s="1201" t="s">
        <v>1521</v>
      </c>
      <c r="I50" s="1201"/>
      <c r="J50" s="1201"/>
      <c r="K50" s="1201"/>
      <c r="L50" s="1208">
        <v>3</v>
      </c>
      <c r="M50" s="1209">
        <v>3</v>
      </c>
      <c r="N50" s="1209">
        <v>3</v>
      </c>
      <c r="O50" s="1210">
        <v>3</v>
      </c>
      <c r="P50" s="1204"/>
      <c r="Q50" s="1205"/>
      <c r="R50" s="1203"/>
    </row>
    <row r="51" spans="1:18" s="1206" customFormat="1" ht="19.5" customHeight="1" hidden="1">
      <c r="A51" s="1199"/>
      <c r="B51" s="1200"/>
      <c r="C51" s="1200"/>
      <c r="D51" s="1200"/>
      <c r="E51" s="1200"/>
      <c r="F51" s="1200"/>
      <c r="G51" s="1200"/>
      <c r="H51" s="1201" t="s">
        <v>1522</v>
      </c>
      <c r="I51" s="1201"/>
      <c r="J51" s="1201"/>
      <c r="K51" s="1201"/>
      <c r="L51" s="1211">
        <v>60</v>
      </c>
      <c r="M51" s="1208">
        <v>60</v>
      </c>
      <c r="N51" s="1209">
        <v>90</v>
      </c>
      <c r="O51" s="1210">
        <v>90</v>
      </c>
      <c r="P51" s="1204"/>
      <c r="Q51" s="1205"/>
      <c r="R51" s="1203"/>
    </row>
    <row r="52" spans="1:18" s="1206" customFormat="1" ht="19.5" customHeight="1" hidden="1">
      <c r="A52" s="1199"/>
      <c r="B52" s="1200"/>
      <c r="C52" s="1200"/>
      <c r="D52" s="1200"/>
      <c r="E52" s="1200"/>
      <c r="F52" s="1200" t="s">
        <v>1434</v>
      </c>
      <c r="G52" s="1200"/>
      <c r="H52" s="1201"/>
      <c r="I52" s="1201"/>
      <c r="J52" s="1201"/>
      <c r="K52" s="1201"/>
      <c r="L52" s="1208"/>
      <c r="M52" s="1209"/>
      <c r="N52" s="1209"/>
      <c r="O52" s="1210"/>
      <c r="P52" s="1204"/>
      <c r="Q52" s="1205"/>
      <c r="R52" s="1203"/>
    </row>
    <row r="53" spans="1:18" s="1206" customFormat="1" ht="19.5" customHeight="1" hidden="1">
      <c r="A53" s="1199"/>
      <c r="B53" s="1200"/>
      <c r="C53" s="1200"/>
      <c r="D53" s="1200"/>
      <c r="E53" s="1200"/>
      <c r="F53" s="1200"/>
      <c r="G53" s="1200" t="s">
        <v>1499</v>
      </c>
      <c r="H53" s="1201" t="s">
        <v>1523</v>
      </c>
      <c r="I53" s="1201"/>
      <c r="J53" s="1201"/>
      <c r="K53" s="1201"/>
      <c r="L53" s="1208">
        <v>10</v>
      </c>
      <c r="M53" s="1212">
        <v>10</v>
      </c>
      <c r="N53" s="1212">
        <v>10</v>
      </c>
      <c r="O53" s="1208">
        <v>10</v>
      </c>
      <c r="P53" s="1204"/>
      <c r="Q53" s="1205"/>
      <c r="R53" s="1203"/>
    </row>
    <row r="54" spans="1:18" s="1206" customFormat="1" ht="19.5" customHeight="1" hidden="1">
      <c r="A54" s="1199"/>
      <c r="B54" s="1200"/>
      <c r="C54" s="1200"/>
      <c r="D54" s="1200"/>
      <c r="E54" s="1200"/>
      <c r="F54" s="1200"/>
      <c r="G54" s="1200"/>
      <c r="H54" s="1201" t="s">
        <v>1501</v>
      </c>
      <c r="I54" s="1201"/>
      <c r="J54" s="1201"/>
      <c r="K54" s="1201"/>
      <c r="L54" s="1208">
        <v>250</v>
      </c>
      <c r="M54" s="1212">
        <v>250</v>
      </c>
      <c r="N54" s="1212">
        <v>250</v>
      </c>
      <c r="O54" s="1208">
        <v>250</v>
      </c>
      <c r="P54" s="1204"/>
      <c r="Q54" s="1205"/>
      <c r="R54" s="1203"/>
    </row>
    <row r="55" spans="1:18" s="1" customFormat="1" ht="19.5" customHeight="1" hidden="1">
      <c r="A55" s="63" t="s">
        <v>496</v>
      </c>
      <c r="B55" s="120"/>
      <c r="C55" s="120"/>
      <c r="D55" s="120"/>
      <c r="E55" s="120"/>
      <c r="F55" s="120"/>
      <c r="G55" s="120"/>
      <c r="H55" s="81"/>
      <c r="I55" s="81"/>
      <c r="J55" s="81"/>
      <c r="K55" s="81"/>
      <c r="L55" s="1012"/>
      <c r="M55" s="172"/>
      <c r="N55" s="172"/>
      <c r="O55" s="172"/>
      <c r="P55" s="124">
        <f>SUM(P56,P63,P66)</f>
        <v>480900</v>
      </c>
      <c r="Q55" s="124">
        <f>SUM(Q56,Q63,Q66)</f>
        <v>2080900</v>
      </c>
      <c r="R55" s="134"/>
    </row>
    <row r="56" spans="1:18" s="1" customFormat="1" ht="19.5" customHeight="1" hidden="1">
      <c r="A56" s="63" t="s">
        <v>494</v>
      </c>
      <c r="B56" s="120"/>
      <c r="C56" s="120"/>
      <c r="D56" s="120"/>
      <c r="E56" s="120"/>
      <c r="F56" s="120"/>
      <c r="G56" s="120"/>
      <c r="H56" s="81"/>
      <c r="I56" s="81"/>
      <c r="J56" s="81"/>
      <c r="K56" s="81"/>
      <c r="L56" s="130" t="s">
        <v>775</v>
      </c>
      <c r="M56" s="81"/>
      <c r="N56" s="131"/>
      <c r="O56" s="128" t="s">
        <v>776</v>
      </c>
      <c r="P56" s="124">
        <f>SUM(P57:P60)</f>
        <v>320000</v>
      </c>
      <c r="Q56" s="124">
        <f>SUM(Q57:Q60)</f>
        <v>285000</v>
      </c>
      <c r="R56" s="134" t="s">
        <v>1489</v>
      </c>
    </row>
    <row r="57" spans="1:18" s="8" customFormat="1" ht="19.5" customHeight="1" hidden="1">
      <c r="A57" s="43"/>
      <c r="B57" s="23" t="s">
        <v>1502</v>
      </c>
      <c r="C57" s="23"/>
      <c r="D57" s="23"/>
      <c r="E57" s="23"/>
      <c r="F57" s="23"/>
      <c r="G57" s="22"/>
      <c r="H57" s="44" t="s">
        <v>363</v>
      </c>
      <c r="I57" s="44"/>
      <c r="J57" s="44"/>
      <c r="K57" s="44"/>
      <c r="L57" s="23"/>
      <c r="M57" s="83"/>
      <c r="N57" s="1175"/>
      <c r="O57" s="83"/>
      <c r="P57" s="134">
        <v>20000</v>
      </c>
      <c r="Q57" s="1183">
        <v>25000</v>
      </c>
      <c r="R57" s="83"/>
    </row>
    <row r="58" spans="1:18" s="8" customFormat="1" ht="19.5" customHeight="1" hidden="1">
      <c r="A58" s="43"/>
      <c r="B58" s="23" t="s">
        <v>491</v>
      </c>
      <c r="C58" s="23"/>
      <c r="D58" s="23"/>
      <c r="E58" s="23"/>
      <c r="F58" s="23"/>
      <c r="G58" s="22"/>
      <c r="H58" s="44" t="s">
        <v>363</v>
      </c>
      <c r="I58" s="44"/>
      <c r="J58" s="44"/>
      <c r="K58" s="44"/>
      <c r="L58" s="23"/>
      <c r="M58" s="83"/>
      <c r="N58" s="1175"/>
      <c r="O58" s="83"/>
      <c r="P58" s="134">
        <v>200000</v>
      </c>
      <c r="Q58" s="1183">
        <v>240000</v>
      </c>
      <c r="R58" s="83"/>
    </row>
    <row r="59" spans="1:18" s="8" customFormat="1" ht="19.5" customHeight="1" hidden="1">
      <c r="A59" s="43"/>
      <c r="B59" s="23" t="s">
        <v>501</v>
      </c>
      <c r="C59" s="23"/>
      <c r="D59" s="23"/>
      <c r="E59" s="23"/>
      <c r="F59" s="23"/>
      <c r="G59" s="22"/>
      <c r="H59" s="44" t="s">
        <v>363</v>
      </c>
      <c r="I59" s="44"/>
      <c r="J59" s="44"/>
      <c r="K59" s="44"/>
      <c r="L59" s="23"/>
      <c r="M59" s="83"/>
      <c r="N59" s="1175"/>
      <c r="O59" s="83"/>
      <c r="P59" s="134">
        <v>50000</v>
      </c>
      <c r="Q59" s="1183">
        <v>10000</v>
      </c>
      <c r="R59" s="83"/>
    </row>
    <row r="60" spans="1:18" s="8" customFormat="1" ht="19.5" customHeight="1" hidden="1">
      <c r="A60" s="43"/>
      <c r="B60" s="23" t="s">
        <v>502</v>
      </c>
      <c r="C60" s="23"/>
      <c r="D60" s="23"/>
      <c r="E60" s="23"/>
      <c r="F60" s="23"/>
      <c r="G60" s="22"/>
      <c r="H60" s="44" t="s">
        <v>363</v>
      </c>
      <c r="I60" s="44"/>
      <c r="J60" s="44"/>
      <c r="K60" s="44"/>
      <c r="L60" s="23"/>
      <c r="M60" s="83"/>
      <c r="N60" s="1175"/>
      <c r="O60" s="83"/>
      <c r="P60" s="134">
        <v>50000</v>
      </c>
      <c r="Q60" s="1183">
        <v>10000</v>
      </c>
      <c r="R60" s="83"/>
    </row>
    <row r="61" spans="1:18" s="8" customFormat="1" ht="19.5" customHeight="1" hidden="1">
      <c r="A61" s="43"/>
      <c r="B61" s="23" t="s">
        <v>503</v>
      </c>
      <c r="C61" s="23"/>
      <c r="D61" s="23"/>
      <c r="E61" s="23"/>
      <c r="F61" s="23"/>
      <c r="G61" s="23"/>
      <c r="H61" s="44"/>
      <c r="I61" s="44"/>
      <c r="J61" s="44"/>
      <c r="K61" s="44"/>
      <c r="L61" s="23"/>
      <c r="M61" s="83"/>
      <c r="N61" s="23"/>
      <c r="O61" s="83"/>
      <c r="P61" s="134"/>
      <c r="Q61" s="134"/>
      <c r="R61" s="83"/>
    </row>
    <row r="62" spans="1:18" s="8" customFormat="1" ht="7.5" customHeight="1" hidden="1">
      <c r="A62" s="43"/>
      <c r="B62" s="23"/>
      <c r="C62" s="23"/>
      <c r="D62" s="23"/>
      <c r="E62" s="23"/>
      <c r="F62" s="23"/>
      <c r="G62" s="23"/>
      <c r="H62" s="44"/>
      <c r="I62" s="44"/>
      <c r="J62" s="44"/>
      <c r="K62" s="44"/>
      <c r="L62" s="23"/>
      <c r="M62" s="83"/>
      <c r="N62" s="23"/>
      <c r="O62" s="83"/>
      <c r="P62" s="134"/>
      <c r="Q62" s="134"/>
      <c r="R62" s="83"/>
    </row>
    <row r="63" spans="1:18" s="1" customFormat="1" ht="19.5" customHeight="1" hidden="1">
      <c r="A63" s="63" t="s">
        <v>638</v>
      </c>
      <c r="B63" s="120"/>
      <c r="C63" s="120"/>
      <c r="D63" s="120"/>
      <c r="E63" s="120"/>
      <c r="F63" s="120"/>
      <c r="G63" s="120"/>
      <c r="H63" s="81"/>
      <c r="I63" s="81"/>
      <c r="J63" s="81"/>
      <c r="K63" s="81"/>
      <c r="L63" s="130" t="s">
        <v>775</v>
      </c>
      <c r="M63" s="81"/>
      <c r="N63" s="131"/>
      <c r="O63" s="128" t="s">
        <v>776</v>
      </c>
      <c r="P63" s="124">
        <f>SUM(P64:P64)</f>
        <v>900</v>
      </c>
      <c r="Q63" s="124">
        <f>SUM(Q64:Q64)</f>
        <v>900</v>
      </c>
      <c r="R63" s="134"/>
    </row>
    <row r="64" spans="1:18" s="8" customFormat="1" ht="19.5" customHeight="1" hidden="1">
      <c r="A64" s="43"/>
      <c r="B64" s="23" t="s">
        <v>80</v>
      </c>
      <c r="C64" s="23"/>
      <c r="D64" s="23"/>
      <c r="E64" s="23"/>
      <c r="F64" s="23"/>
      <c r="G64" s="23"/>
      <c r="H64" s="44" t="s">
        <v>363</v>
      </c>
      <c r="I64" s="44"/>
      <c r="J64" s="44"/>
      <c r="K64" s="44"/>
      <c r="L64" s="23"/>
      <c r="M64" s="83"/>
      <c r="N64" s="23"/>
      <c r="O64" s="83"/>
      <c r="P64" s="134">
        <v>900</v>
      </c>
      <c r="Q64" s="134">
        <v>900</v>
      </c>
      <c r="R64" s="134"/>
    </row>
    <row r="65" spans="1:18" s="8" customFormat="1" ht="8.25" customHeight="1" hidden="1">
      <c r="A65" s="43"/>
      <c r="B65" s="23"/>
      <c r="C65" s="23"/>
      <c r="D65" s="23"/>
      <c r="E65" s="23"/>
      <c r="F65" s="23"/>
      <c r="G65" s="23"/>
      <c r="H65" s="44"/>
      <c r="I65" s="44"/>
      <c r="J65" s="44"/>
      <c r="K65" s="44"/>
      <c r="L65" s="23"/>
      <c r="M65" s="83"/>
      <c r="N65" s="23"/>
      <c r="O65" s="83"/>
      <c r="P65" s="134"/>
      <c r="Q65" s="134"/>
      <c r="R65" s="134"/>
    </row>
    <row r="66" spans="1:18" ht="19.5" customHeight="1" hidden="1">
      <c r="A66" s="63" t="s">
        <v>1503</v>
      </c>
      <c r="B66" s="120"/>
      <c r="C66" s="120"/>
      <c r="D66" s="120"/>
      <c r="E66" s="120"/>
      <c r="F66" s="120"/>
      <c r="G66" s="120"/>
      <c r="H66" s="81"/>
      <c r="I66" s="81"/>
      <c r="J66" s="81"/>
      <c r="K66" s="81"/>
      <c r="L66" s="130" t="s">
        <v>775</v>
      </c>
      <c r="M66" s="81"/>
      <c r="N66" s="131"/>
      <c r="O66" s="128" t="s">
        <v>776</v>
      </c>
      <c r="P66" s="124">
        <f>SUM(P67)</f>
        <v>160000</v>
      </c>
      <c r="Q66" s="124">
        <f>SUM(Q67,Q68,Q69,Q70)</f>
        <v>1795000</v>
      </c>
      <c r="R66" s="134" t="s">
        <v>1489</v>
      </c>
    </row>
    <row r="67" spans="1:18" s="8" customFormat="1" ht="19.5" customHeight="1" hidden="1">
      <c r="A67" s="43"/>
      <c r="B67" s="23" t="s">
        <v>1504</v>
      </c>
      <c r="C67" s="23"/>
      <c r="D67" s="23"/>
      <c r="E67" s="23"/>
      <c r="F67" s="23"/>
      <c r="G67" s="22"/>
      <c r="H67" s="44" t="s">
        <v>363</v>
      </c>
      <c r="I67" s="44"/>
      <c r="J67" s="44"/>
      <c r="K67" s="44"/>
      <c r="L67" s="23"/>
      <c r="M67" s="83"/>
      <c r="N67" s="1175"/>
      <c r="O67" s="83"/>
      <c r="P67" s="134">
        <v>160000</v>
      </c>
      <c r="Q67" s="262">
        <v>225000</v>
      </c>
      <c r="R67" s="83"/>
    </row>
    <row r="68" spans="1:18" s="8" customFormat="1" ht="19.5" customHeight="1" hidden="1">
      <c r="A68" s="43"/>
      <c r="B68" s="23" t="s">
        <v>215</v>
      </c>
      <c r="C68" s="23"/>
      <c r="D68" s="23"/>
      <c r="E68" s="23"/>
      <c r="F68" s="23"/>
      <c r="G68" s="23"/>
      <c r="H68" s="44" t="s">
        <v>363</v>
      </c>
      <c r="I68" s="44"/>
      <c r="J68" s="44"/>
      <c r="K68" s="44"/>
      <c r="L68" s="23"/>
      <c r="M68" s="83"/>
      <c r="N68" s="1175"/>
      <c r="O68" s="83"/>
      <c r="P68" s="134"/>
      <c r="Q68" s="262">
        <v>50000</v>
      </c>
      <c r="R68" s="83"/>
    </row>
    <row r="69" spans="1:18" s="8" customFormat="1" ht="19.5" customHeight="1" hidden="1">
      <c r="A69" s="43"/>
      <c r="B69" s="23" t="s">
        <v>1505</v>
      </c>
      <c r="C69" s="23"/>
      <c r="D69" s="23"/>
      <c r="E69" s="23"/>
      <c r="F69" s="23"/>
      <c r="G69" s="23"/>
      <c r="H69" s="44" t="s">
        <v>363</v>
      </c>
      <c r="I69" s="44"/>
      <c r="J69" s="44"/>
      <c r="K69" s="44"/>
      <c r="L69" s="23"/>
      <c r="M69" s="83"/>
      <c r="N69" s="1175"/>
      <c r="O69" s="83"/>
      <c r="P69" s="134"/>
      <c r="Q69" s="262">
        <v>1470000</v>
      </c>
      <c r="R69" s="83"/>
    </row>
    <row r="70" spans="1:18" s="8" customFormat="1" ht="19.5" customHeight="1" hidden="1">
      <c r="A70" s="43"/>
      <c r="B70" s="23" t="s">
        <v>1506</v>
      </c>
      <c r="C70" s="23"/>
      <c r="D70" s="23"/>
      <c r="E70" s="23"/>
      <c r="F70" s="23"/>
      <c r="G70" s="23"/>
      <c r="H70" s="44" t="s">
        <v>363</v>
      </c>
      <c r="I70" s="44"/>
      <c r="J70" s="44"/>
      <c r="K70" s="44"/>
      <c r="L70" s="23"/>
      <c r="M70" s="83"/>
      <c r="N70" s="1175"/>
      <c r="O70" s="83"/>
      <c r="P70" s="134"/>
      <c r="Q70" s="262">
        <v>50000</v>
      </c>
      <c r="R70" s="83"/>
    </row>
    <row r="71" spans="1:18" s="119" customFormat="1" ht="19.5" customHeight="1" hidden="1">
      <c r="A71" s="1184" t="s">
        <v>432</v>
      </c>
      <c r="B71" s="1185"/>
      <c r="C71" s="1185"/>
      <c r="D71" s="1185"/>
      <c r="E71" s="1185"/>
      <c r="F71" s="1185"/>
      <c r="G71" s="1185"/>
      <c r="H71" s="188"/>
      <c r="I71" s="188"/>
      <c r="J71" s="188"/>
      <c r="K71" s="188"/>
      <c r="L71" s="120"/>
      <c r="M71" s="122"/>
      <c r="N71" s="122"/>
      <c r="O71" s="122"/>
      <c r="P71" s="124">
        <f>SUM(P72)</f>
        <v>50000</v>
      </c>
      <c r="Q71" s="124">
        <f>SUM(Q72)</f>
        <v>10000</v>
      </c>
      <c r="R71" s="134"/>
    </row>
    <row r="72" spans="1:18" s="1" customFormat="1" ht="19.5" customHeight="1" hidden="1">
      <c r="A72" s="63" t="s">
        <v>433</v>
      </c>
      <c r="B72" s="120"/>
      <c r="C72" s="120"/>
      <c r="D72" s="120"/>
      <c r="E72" s="120"/>
      <c r="F72" s="120"/>
      <c r="G72" s="120"/>
      <c r="H72" s="81"/>
      <c r="I72" s="81"/>
      <c r="J72" s="81"/>
      <c r="K72" s="81"/>
      <c r="L72" s="130" t="s">
        <v>775</v>
      </c>
      <c r="M72" s="81"/>
      <c r="N72" s="131"/>
      <c r="O72" s="128" t="s">
        <v>776</v>
      </c>
      <c r="P72" s="124">
        <f>SUM(P29)</f>
        <v>50000</v>
      </c>
      <c r="Q72" s="124">
        <v>10000</v>
      </c>
      <c r="R72" s="134"/>
    </row>
    <row r="73" spans="1:18" s="9" customFormat="1" ht="19.5" customHeight="1">
      <c r="A73" s="1213"/>
      <c r="B73" s="1214"/>
      <c r="C73" s="1214"/>
      <c r="D73" s="1214"/>
      <c r="E73" s="1215"/>
      <c r="F73" s="1215"/>
      <c r="G73" s="1215"/>
      <c r="H73" s="1216"/>
      <c r="I73" s="1216"/>
      <c r="J73" s="1216"/>
      <c r="K73" s="1216"/>
      <c r="L73" s="1215"/>
      <c r="M73" s="1216"/>
      <c r="N73" s="1215"/>
      <c r="O73" s="1216"/>
      <c r="P73" s="1217"/>
      <c r="Q73" s="1217"/>
      <c r="R73" s="1216"/>
    </row>
    <row r="74" spans="1:4" s="9" customFormat="1" ht="21.75" hidden="1">
      <c r="A74" s="1218" t="s">
        <v>1524</v>
      </c>
      <c r="D74" s="1219"/>
    </row>
  </sheetData>
  <sheetProtection/>
  <mergeCells count="7">
    <mergeCell ref="H2:I2"/>
    <mergeCell ref="J2:J4"/>
    <mergeCell ref="K2:K4"/>
    <mergeCell ref="L2:O2"/>
    <mergeCell ref="A3:G3"/>
    <mergeCell ref="H3:H4"/>
    <mergeCell ref="I3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15" sqref="O15"/>
    </sheetView>
  </sheetViews>
  <sheetFormatPr defaultColWidth="9.140625" defaultRowHeight="21.75"/>
  <cols>
    <col min="1" max="1" width="2.421875" style="2" customWidth="1"/>
    <col min="2" max="2" width="2.28125" style="2" customWidth="1"/>
    <col min="3" max="3" width="33.28125" style="2" customWidth="1"/>
    <col min="4" max="4" width="8.8515625" style="2" customWidth="1"/>
    <col min="5" max="5" width="10.421875" style="2" hidden="1" customWidth="1"/>
    <col min="6" max="12" width="10.28125" style="2" hidden="1" customWidth="1"/>
    <col min="13" max="13" width="8.28125" style="2" customWidth="1"/>
    <col min="14" max="14" width="8.140625" style="2" customWidth="1"/>
    <col min="15" max="15" width="42.00390625" style="2" customWidth="1"/>
    <col min="16" max="16384" width="9.140625" style="2" customWidth="1"/>
  </cols>
  <sheetData>
    <row r="1" ht="22.5" customHeight="1">
      <c r="A1" s="1" t="s">
        <v>1135</v>
      </c>
    </row>
    <row r="2" ht="13.5" customHeight="1"/>
    <row r="3" s="1" customFormat="1" ht="23.25" customHeight="1">
      <c r="A3" s="1" t="s">
        <v>310</v>
      </c>
    </row>
    <row r="4" spans="1:4" ht="11.25" customHeight="1">
      <c r="A4" s="1"/>
      <c r="B4" s="1"/>
      <c r="C4" s="1"/>
      <c r="D4" s="1"/>
    </row>
    <row r="5" spans="1:4" ht="23.25" customHeight="1" hidden="1">
      <c r="A5" s="1"/>
      <c r="B5" s="1"/>
      <c r="C5" s="1" t="s">
        <v>1136</v>
      </c>
      <c r="D5" s="1"/>
    </row>
    <row r="6" spans="1:14" s="119" customFormat="1" ht="21" customHeight="1">
      <c r="A6" s="1269"/>
      <c r="B6" s="1269"/>
      <c r="C6" s="1269"/>
      <c r="D6" s="29"/>
      <c r="E6" s="29" t="s">
        <v>446</v>
      </c>
      <c r="F6" s="29" t="s">
        <v>446</v>
      </c>
      <c r="G6" s="29" t="s">
        <v>446</v>
      </c>
      <c r="H6" s="29" t="s">
        <v>446</v>
      </c>
      <c r="I6" s="29" t="s">
        <v>446</v>
      </c>
      <c r="J6" s="29" t="s">
        <v>446</v>
      </c>
      <c r="K6" s="29" t="s">
        <v>446</v>
      </c>
      <c r="L6" s="29" t="s">
        <v>446</v>
      </c>
      <c r="M6" s="1234" t="s">
        <v>530</v>
      </c>
      <c r="N6" s="1234" t="s">
        <v>1137</v>
      </c>
    </row>
    <row r="7" spans="1:14" s="119" customFormat="1" ht="20.25" customHeight="1">
      <c r="A7" s="1233" t="s">
        <v>310</v>
      </c>
      <c r="B7" s="1233"/>
      <c r="C7" s="1233"/>
      <c r="D7" s="31" t="s">
        <v>220</v>
      </c>
      <c r="E7" s="31" t="s">
        <v>448</v>
      </c>
      <c r="F7" s="31" t="s">
        <v>528</v>
      </c>
      <c r="G7" s="31" t="s">
        <v>305</v>
      </c>
      <c r="H7" s="31" t="s">
        <v>366</v>
      </c>
      <c r="I7" s="31" t="s">
        <v>362</v>
      </c>
      <c r="J7" s="31" t="s">
        <v>84</v>
      </c>
      <c r="K7" s="31" t="s">
        <v>534</v>
      </c>
      <c r="L7" s="31" t="s">
        <v>15</v>
      </c>
      <c r="M7" s="1235"/>
      <c r="N7" s="1235"/>
    </row>
    <row r="8" spans="1:14" s="119" customFormat="1" ht="19.5" customHeight="1">
      <c r="A8" s="33"/>
      <c r="B8" s="34"/>
      <c r="C8" s="35"/>
      <c r="D8" s="36"/>
      <c r="E8" s="36" t="s">
        <v>529</v>
      </c>
      <c r="F8" s="36" t="s">
        <v>529</v>
      </c>
      <c r="G8" s="36" t="s">
        <v>529</v>
      </c>
      <c r="H8" s="36" t="s">
        <v>529</v>
      </c>
      <c r="I8" s="36" t="s">
        <v>529</v>
      </c>
      <c r="J8" s="36" t="s">
        <v>529</v>
      </c>
      <c r="K8" s="36" t="s">
        <v>529</v>
      </c>
      <c r="L8" s="36" t="s">
        <v>529</v>
      </c>
      <c r="M8" s="1236"/>
      <c r="N8" s="1236"/>
    </row>
    <row r="9" spans="1:14" s="12" customFormat="1" ht="19.5">
      <c r="A9" s="10" t="s">
        <v>274</v>
      </c>
      <c r="B9" s="1135"/>
      <c r="C9" s="1136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2" customFormat="1" ht="19.5">
      <c r="A10" s="19"/>
      <c r="B10" s="14" t="s">
        <v>1405</v>
      </c>
      <c r="C10" s="14"/>
      <c r="D10" s="15" t="s">
        <v>365</v>
      </c>
      <c r="E10" s="17" t="s">
        <v>1406</v>
      </c>
      <c r="F10" s="17" t="s">
        <v>1407</v>
      </c>
      <c r="G10" s="18" t="s">
        <v>1408</v>
      </c>
      <c r="H10" s="17" t="s">
        <v>1409</v>
      </c>
      <c r="I10" s="17" t="s">
        <v>157</v>
      </c>
      <c r="J10" s="17" t="s">
        <v>157</v>
      </c>
      <c r="K10" s="17" t="s">
        <v>157</v>
      </c>
      <c r="L10" s="17" t="s">
        <v>1410</v>
      </c>
      <c r="M10" s="17">
        <v>2</v>
      </c>
      <c r="N10" s="17"/>
    </row>
    <row r="11" spans="1:14" s="12" customFormat="1" ht="19.5">
      <c r="A11" s="19"/>
      <c r="B11" s="14"/>
      <c r="C11" s="14"/>
      <c r="D11" s="15" t="s">
        <v>219</v>
      </c>
      <c r="E11" s="17" t="s">
        <v>1411</v>
      </c>
      <c r="F11" s="17" t="s">
        <v>1412</v>
      </c>
      <c r="G11" s="18" t="s">
        <v>1413</v>
      </c>
      <c r="H11" s="17" t="s">
        <v>1414</v>
      </c>
      <c r="I11" s="17" t="s">
        <v>1415</v>
      </c>
      <c r="J11" s="17" t="s">
        <v>1415</v>
      </c>
      <c r="K11" s="17" t="s">
        <v>1415</v>
      </c>
      <c r="L11" s="17" t="s">
        <v>1416</v>
      </c>
      <c r="M11" s="17">
        <v>100</v>
      </c>
      <c r="N11" s="17"/>
    </row>
    <row r="12" spans="1:14" s="12" customFormat="1" ht="19.5">
      <c r="A12" s="19"/>
      <c r="B12" s="14" t="s">
        <v>1417</v>
      </c>
      <c r="C12" s="14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2" customFormat="1" ht="19.5">
      <c r="A13" s="19"/>
      <c r="B13" s="14"/>
      <c r="C13" s="14" t="s">
        <v>1418</v>
      </c>
      <c r="D13" s="15" t="s">
        <v>365</v>
      </c>
      <c r="E13" s="17" t="s">
        <v>1419</v>
      </c>
      <c r="F13" s="17" t="s">
        <v>1420</v>
      </c>
      <c r="G13" s="18" t="s">
        <v>1421</v>
      </c>
      <c r="H13" s="17" t="s">
        <v>1422</v>
      </c>
      <c r="I13" s="17" t="s">
        <v>1420</v>
      </c>
      <c r="J13" s="17" t="s">
        <v>1423</v>
      </c>
      <c r="K13" s="17" t="s">
        <v>1424</v>
      </c>
      <c r="L13" s="17" t="s">
        <v>1425</v>
      </c>
      <c r="M13" s="17">
        <v>5</v>
      </c>
      <c r="N13" s="17"/>
    </row>
    <row r="14" spans="1:14" s="12" customFormat="1" ht="19.5">
      <c r="A14" s="19"/>
      <c r="B14" s="14"/>
      <c r="C14" s="14" t="s">
        <v>1426</v>
      </c>
      <c r="D14" s="15" t="s">
        <v>219</v>
      </c>
      <c r="E14" s="17" t="s">
        <v>1427</v>
      </c>
      <c r="F14" s="17" t="s">
        <v>1428</v>
      </c>
      <c r="G14" s="18" t="s">
        <v>1429</v>
      </c>
      <c r="H14" s="17" t="s">
        <v>1430</v>
      </c>
      <c r="I14" s="17" t="s">
        <v>1431</v>
      </c>
      <c r="J14" s="17" t="s">
        <v>1431</v>
      </c>
      <c r="K14" s="17" t="s">
        <v>1432</v>
      </c>
      <c r="L14" s="17" t="s">
        <v>1433</v>
      </c>
      <c r="M14" s="17">
        <v>100</v>
      </c>
      <c r="N14" s="17"/>
    </row>
    <row r="15" spans="1:14" s="12" customFormat="1" ht="19.5">
      <c r="A15" s="19"/>
      <c r="B15" s="14" t="s">
        <v>1434</v>
      </c>
      <c r="C15" s="14"/>
      <c r="D15" s="15"/>
      <c r="E15" s="17"/>
      <c r="F15" s="17"/>
      <c r="G15" s="18"/>
      <c r="H15" s="17"/>
      <c r="I15" s="17"/>
      <c r="J15" s="17"/>
      <c r="K15" s="17"/>
      <c r="L15" s="17"/>
      <c r="M15" s="17"/>
      <c r="N15" s="17"/>
    </row>
    <row r="16" spans="1:14" s="12" customFormat="1" ht="19.5">
      <c r="A16" s="19"/>
      <c r="B16" s="14"/>
      <c r="C16" s="14" t="s">
        <v>1435</v>
      </c>
      <c r="D16" s="15" t="s">
        <v>168</v>
      </c>
      <c r="E16" s="17" t="s">
        <v>1436</v>
      </c>
      <c r="F16" s="17" t="s">
        <v>1437</v>
      </c>
      <c r="G16" s="18" t="s">
        <v>1438</v>
      </c>
      <c r="H16" s="17" t="s">
        <v>1439</v>
      </c>
      <c r="I16" s="17" t="s">
        <v>1440</v>
      </c>
      <c r="J16" s="17" t="s">
        <v>1441</v>
      </c>
      <c r="K16" s="17" t="s">
        <v>1441</v>
      </c>
      <c r="L16" s="17" t="s">
        <v>1442</v>
      </c>
      <c r="M16" s="17">
        <v>30</v>
      </c>
      <c r="N16" s="17"/>
    </row>
    <row r="17" spans="1:14" s="12" customFormat="1" ht="19.5">
      <c r="A17" s="1137"/>
      <c r="B17" s="1138"/>
      <c r="C17" s="1138" t="s">
        <v>1443</v>
      </c>
      <c r="D17" s="1139"/>
      <c r="E17" s="1140"/>
      <c r="F17" s="1140"/>
      <c r="G17" s="1141"/>
      <c r="H17" s="1140"/>
      <c r="I17" s="1140"/>
      <c r="J17" s="1140"/>
      <c r="K17" s="1140"/>
      <c r="L17" s="1140"/>
      <c r="M17" s="1140"/>
      <c r="N17" s="1140"/>
    </row>
    <row r="18" spans="1:14" s="12" customFormat="1" ht="19.5">
      <c r="A18" s="19"/>
      <c r="B18" s="14"/>
      <c r="C18" s="14" t="s">
        <v>1444</v>
      </c>
      <c r="D18" s="15" t="s">
        <v>219</v>
      </c>
      <c r="E18" s="17" t="s">
        <v>1445</v>
      </c>
      <c r="F18" s="17" t="s">
        <v>1446</v>
      </c>
      <c r="G18" s="18" t="s">
        <v>1447</v>
      </c>
      <c r="H18" s="16" t="s">
        <v>1448</v>
      </c>
      <c r="I18" s="16" t="s">
        <v>1449</v>
      </c>
      <c r="J18" s="16" t="s">
        <v>1450</v>
      </c>
      <c r="K18" s="16" t="s">
        <v>1450</v>
      </c>
      <c r="L18" s="49">
        <v>1200</v>
      </c>
      <c r="M18" s="16">
        <v>1000</v>
      </c>
      <c r="N18" s="16"/>
    </row>
    <row r="19" spans="1:14" s="12" customFormat="1" ht="19.5">
      <c r="A19" s="1142" t="s">
        <v>275</v>
      </c>
      <c r="B19" s="1143"/>
      <c r="C19" s="1144"/>
      <c r="D19" s="1145"/>
      <c r="E19" s="1146"/>
      <c r="F19" s="1146"/>
      <c r="G19" s="1147"/>
      <c r="H19" s="1146"/>
      <c r="I19" s="1146"/>
      <c r="J19" s="1146"/>
      <c r="K19" s="1146"/>
      <c r="L19" s="1146"/>
      <c r="M19" s="1146"/>
      <c r="N19" s="1146"/>
    </row>
    <row r="20" spans="1:14" s="12" customFormat="1" ht="19.5">
      <c r="A20" s="19"/>
      <c r="B20" s="14" t="s">
        <v>431</v>
      </c>
      <c r="C20" s="20"/>
      <c r="D20" s="15" t="s">
        <v>531</v>
      </c>
      <c r="E20" s="17" t="s">
        <v>1451</v>
      </c>
      <c r="F20" s="18" t="s">
        <v>1452</v>
      </c>
      <c r="G20" s="18" t="s">
        <v>347</v>
      </c>
      <c r="H20" s="17" t="s">
        <v>330</v>
      </c>
      <c r="I20" s="17" t="s">
        <v>1453</v>
      </c>
      <c r="J20" s="17" t="s">
        <v>330</v>
      </c>
      <c r="K20" s="17" t="s">
        <v>330</v>
      </c>
      <c r="L20" s="17" t="s">
        <v>330</v>
      </c>
      <c r="M20" s="17">
        <v>85</v>
      </c>
      <c r="N20" s="17"/>
    </row>
    <row r="21" spans="1:14" s="12" customFormat="1" ht="19.5" hidden="1">
      <c r="A21" s="19"/>
      <c r="B21" s="14" t="s">
        <v>1454</v>
      </c>
      <c r="C21" s="20"/>
      <c r="D21" s="15" t="s">
        <v>531</v>
      </c>
      <c r="E21" s="18" t="s">
        <v>363</v>
      </c>
      <c r="F21" s="17">
        <v>75</v>
      </c>
      <c r="G21" s="17" t="s">
        <v>1455</v>
      </c>
      <c r="H21" s="1148" t="s">
        <v>254</v>
      </c>
      <c r="I21" s="17">
        <v>75</v>
      </c>
      <c r="J21" s="17">
        <v>75</v>
      </c>
      <c r="K21" s="17">
        <v>75</v>
      </c>
      <c r="L21" s="17">
        <v>75</v>
      </c>
      <c r="M21" s="17">
        <v>75</v>
      </c>
      <c r="N21" s="17"/>
    </row>
    <row r="22" spans="1:14" s="12" customFormat="1" ht="19.5" hidden="1">
      <c r="A22" s="19"/>
      <c r="B22" s="14" t="s">
        <v>1456</v>
      </c>
      <c r="C22" s="20"/>
      <c r="D22" s="15"/>
      <c r="E22" s="17"/>
      <c r="F22" s="21"/>
      <c r="G22" s="17"/>
      <c r="H22" s="1148"/>
      <c r="I22" s="17"/>
      <c r="J22" s="17"/>
      <c r="K22" s="17"/>
      <c r="L22" s="17"/>
      <c r="M22" s="17"/>
      <c r="N22" s="17"/>
    </row>
    <row r="23" spans="1:14" s="12" customFormat="1" ht="19.5">
      <c r="A23" s="1137"/>
      <c r="B23" s="14" t="s">
        <v>1457</v>
      </c>
      <c r="C23" s="20"/>
      <c r="D23" s="15" t="s">
        <v>531</v>
      </c>
      <c r="E23" s="15"/>
      <c r="F23" s="17"/>
      <c r="G23" s="17" t="s">
        <v>363</v>
      </c>
      <c r="H23" s="17" t="s">
        <v>254</v>
      </c>
      <c r="I23" s="17" t="s">
        <v>330</v>
      </c>
      <c r="J23" s="17" t="s">
        <v>455</v>
      </c>
      <c r="K23" s="17" t="s">
        <v>455</v>
      </c>
      <c r="L23" s="17" t="s">
        <v>455</v>
      </c>
      <c r="M23" s="17" t="s">
        <v>455</v>
      </c>
      <c r="N23" s="17"/>
    </row>
    <row r="24" spans="1:14" s="12" customFormat="1" ht="21.75" customHeight="1">
      <c r="A24" s="1137"/>
      <c r="B24" s="1270" t="s">
        <v>1458</v>
      </c>
      <c r="C24" s="1271"/>
      <c r="D24" s="1149"/>
      <c r="E24" s="1140"/>
      <c r="F24" s="1150"/>
      <c r="G24" s="1141"/>
      <c r="H24" s="1140"/>
      <c r="I24" s="1140"/>
      <c r="J24" s="1140" t="s">
        <v>490</v>
      </c>
      <c r="K24" s="1140" t="s">
        <v>490</v>
      </c>
      <c r="L24" s="1140" t="s">
        <v>490</v>
      </c>
      <c r="M24" s="1140"/>
      <c r="N24" s="1140"/>
    </row>
    <row r="25" spans="1:14" s="12" customFormat="1" ht="19.5">
      <c r="A25" s="13" t="s">
        <v>276</v>
      </c>
      <c r="B25" s="14"/>
      <c r="C25" s="20"/>
      <c r="D25" s="15"/>
      <c r="E25" s="15"/>
      <c r="F25" s="17"/>
      <c r="G25" s="17"/>
      <c r="H25" s="1148"/>
      <c r="I25" s="17"/>
      <c r="J25" s="17"/>
      <c r="K25" s="17"/>
      <c r="L25" s="17"/>
      <c r="M25" s="17"/>
      <c r="N25" s="17"/>
    </row>
    <row r="26" spans="1:14" s="12" customFormat="1" ht="21" customHeight="1">
      <c r="A26" s="19"/>
      <c r="B26" s="14" t="s">
        <v>1459</v>
      </c>
      <c r="C26" s="20"/>
      <c r="D26" s="15" t="s">
        <v>531</v>
      </c>
      <c r="E26" s="25" t="s">
        <v>51</v>
      </c>
      <c r="F26" s="25" t="s">
        <v>51</v>
      </c>
      <c r="G26" s="17" t="s">
        <v>37</v>
      </c>
      <c r="H26" s="17" t="s">
        <v>37</v>
      </c>
      <c r="I26" s="17" t="s">
        <v>37</v>
      </c>
      <c r="J26" s="17" t="s">
        <v>37</v>
      </c>
      <c r="K26" s="17" t="s">
        <v>37</v>
      </c>
      <c r="L26" s="17" t="s">
        <v>37</v>
      </c>
      <c r="M26" s="17" t="s">
        <v>38</v>
      </c>
      <c r="N26" s="17"/>
    </row>
    <row r="27" spans="1:14" s="12" customFormat="1" ht="19.5">
      <c r="A27" s="13" t="s">
        <v>277</v>
      </c>
      <c r="B27" s="14"/>
      <c r="C27" s="20"/>
      <c r="D27" s="15"/>
      <c r="E27" s="15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12" customFormat="1" ht="21" customHeight="1">
      <c r="A28" s="19"/>
      <c r="B28" s="14" t="s">
        <v>1460</v>
      </c>
      <c r="C28" s="20"/>
      <c r="D28" s="15" t="s">
        <v>531</v>
      </c>
      <c r="E28" s="1151" t="s">
        <v>1461</v>
      </c>
      <c r="F28" s="1151" t="s">
        <v>1462</v>
      </c>
      <c r="G28" s="17" t="s">
        <v>1463</v>
      </c>
      <c r="H28" s="17" t="s">
        <v>1464</v>
      </c>
      <c r="I28" s="17" t="s">
        <v>1465</v>
      </c>
      <c r="J28" s="17" t="s">
        <v>1466</v>
      </c>
      <c r="K28" s="17" t="s">
        <v>1467</v>
      </c>
      <c r="L28" s="17" t="s">
        <v>1468</v>
      </c>
      <c r="M28" s="17" t="s">
        <v>42</v>
      </c>
      <c r="N28" s="17"/>
    </row>
    <row r="29" spans="1:14" s="12" customFormat="1" ht="21" customHeight="1">
      <c r="A29" s="19"/>
      <c r="B29" s="14" t="s">
        <v>1469</v>
      </c>
      <c r="C29" s="20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12" customFormat="1" ht="21.75" customHeight="1">
      <c r="A30" s="1143"/>
      <c r="B30" s="1152" t="s">
        <v>217</v>
      </c>
      <c r="C30" s="1144"/>
      <c r="D30" s="11" t="s">
        <v>531</v>
      </c>
      <c r="E30" s="1151" t="s">
        <v>1470</v>
      </c>
      <c r="F30" s="1151" t="s">
        <v>1471</v>
      </c>
      <c r="G30" s="1153" t="s">
        <v>1472</v>
      </c>
      <c r="H30" s="4" t="s">
        <v>1473</v>
      </c>
      <c r="I30" s="4" t="s">
        <v>1474</v>
      </c>
      <c r="J30" s="4" t="s">
        <v>1475</v>
      </c>
      <c r="K30" s="4" t="s">
        <v>1476</v>
      </c>
      <c r="L30" s="4" t="s">
        <v>1477</v>
      </c>
      <c r="M30" s="4">
        <v>5</v>
      </c>
      <c r="N30" s="4"/>
    </row>
    <row r="31" spans="1:14" s="12" customFormat="1" ht="21.75" customHeight="1">
      <c r="A31" s="1137"/>
      <c r="B31" s="1138" t="s">
        <v>218</v>
      </c>
      <c r="C31" s="1154"/>
      <c r="D31" s="1149"/>
      <c r="E31" s="1155"/>
      <c r="F31" s="1140"/>
      <c r="G31" s="1140"/>
      <c r="H31" s="1140"/>
      <c r="I31" s="1140"/>
      <c r="J31" s="1140"/>
      <c r="K31" s="1140"/>
      <c r="L31" s="1140"/>
      <c r="M31" s="1140"/>
      <c r="N31" s="1140"/>
    </row>
    <row r="32" spans="1:14" s="12" customFormat="1" ht="21.75" customHeight="1">
      <c r="A32" s="1137"/>
      <c r="B32" s="1156" t="s">
        <v>1478</v>
      </c>
      <c r="C32" s="1154"/>
      <c r="D32" s="1149" t="s">
        <v>473</v>
      </c>
      <c r="E32" s="1155"/>
      <c r="F32" s="1157" t="s">
        <v>1479</v>
      </c>
      <c r="G32" s="1150" t="s">
        <v>1480</v>
      </c>
      <c r="H32" s="406" t="s">
        <v>1481</v>
      </c>
      <c r="I32" s="1158" t="s">
        <v>1482</v>
      </c>
      <c r="J32" s="1159" t="s">
        <v>1483</v>
      </c>
      <c r="K32" s="1159" t="s">
        <v>1484</v>
      </c>
      <c r="L32" s="1160" t="s">
        <v>1485</v>
      </c>
      <c r="M32" s="1160">
        <v>400000</v>
      </c>
      <c r="N32" s="1160"/>
    </row>
    <row r="33" spans="1:14" s="12" customFormat="1" ht="21.75" customHeight="1">
      <c r="A33" s="1137"/>
      <c r="B33" s="1161"/>
      <c r="C33" s="1154"/>
      <c r="D33" s="1149"/>
      <c r="E33" s="1155"/>
      <c r="F33" s="1157"/>
      <c r="G33" s="1150"/>
      <c r="H33" s="406"/>
      <c r="I33" s="1158"/>
      <c r="J33" s="1159" t="s">
        <v>466</v>
      </c>
      <c r="K33" s="1159" t="s">
        <v>466</v>
      </c>
      <c r="L33" s="1162" t="s">
        <v>1486</v>
      </c>
      <c r="M33" s="1159"/>
      <c r="N33" s="1159"/>
    </row>
    <row r="34" spans="1:14" s="12" customFormat="1" ht="21.75" customHeight="1">
      <c r="A34" s="1163"/>
      <c r="B34" s="1164"/>
      <c r="C34" s="1165"/>
      <c r="D34" s="1166"/>
      <c r="E34" s="1167"/>
      <c r="F34" s="1168"/>
      <c r="G34" s="1168"/>
      <c r="H34" s="1169"/>
      <c r="I34" s="1168"/>
      <c r="J34" s="1168"/>
      <c r="K34" s="1168"/>
      <c r="L34" s="1168"/>
      <c r="M34" s="1168"/>
      <c r="N34" s="1168"/>
    </row>
    <row r="35" ht="19.5" customHeight="1"/>
    <row r="36" ht="21.75" hidden="1">
      <c r="C36" s="1" t="s">
        <v>388</v>
      </c>
    </row>
    <row r="37" ht="15.75" customHeight="1" hidden="1">
      <c r="C37" s="1"/>
    </row>
    <row r="38" ht="21.75" hidden="1">
      <c r="C38" s="2" t="s">
        <v>532</v>
      </c>
    </row>
    <row r="39" ht="21.75" hidden="1">
      <c r="C39" s="2" t="s">
        <v>533</v>
      </c>
    </row>
  </sheetData>
  <sheetProtection/>
  <mergeCells count="5">
    <mergeCell ref="A6:C6"/>
    <mergeCell ref="M6:M8"/>
    <mergeCell ref="N6:N8"/>
    <mergeCell ref="A7:C7"/>
    <mergeCell ref="B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Technic10</dc:creator>
  <cp:keywords/>
  <dc:description/>
  <cp:lastModifiedBy>Walailak University</cp:lastModifiedBy>
  <cp:lastPrinted>2016-12-22T07:48:13Z</cp:lastPrinted>
  <dcterms:created xsi:type="dcterms:W3CDTF">2003-12-31T07:52:35Z</dcterms:created>
  <dcterms:modified xsi:type="dcterms:W3CDTF">2017-09-25T03:32:19Z</dcterms:modified>
  <cp:category/>
  <cp:version/>
  <cp:contentType/>
  <cp:contentStatus/>
</cp:coreProperties>
</file>