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2"/>
  </bookViews>
  <sheets>
    <sheet name="แพทย์" sheetId="1" r:id="rId1"/>
    <sheet name="แพทย์2" sheetId="2" state="hidden" r:id="rId2"/>
    <sheet name="แพทย์_up" sheetId="3" r:id="rId3"/>
  </sheets>
  <definedNames>
    <definedName name="_xlnm.Print_Titles" localSheetId="2">'แพทย์_up'!$2:$4</definedName>
    <definedName name="_xlnm.Print_Titles" localSheetId="1">'แพทย์2'!$2:$4</definedName>
  </definedNames>
  <calcPr fullCalcOnLoad="1"/>
</workbook>
</file>

<file path=xl/sharedStrings.xml><?xml version="1.0" encoding="utf-8"?>
<sst xmlns="http://schemas.openxmlformats.org/spreadsheetml/2006/main" count="2774" uniqueCount="1379">
  <si>
    <t>3 โครงการ</t>
  </si>
  <si>
    <t>3. ช่วยลดปัญหาการขาดแคลนแพทย์ในภาคใต้ โดยเฉพาะพื้นที่เป้าหมาย 5 จังหวัด คือ นครศรีธรรมราช ตรัง ภูเก็ต พังงา และกระบี่</t>
  </si>
  <si>
    <t>เพื่อส่งเสริมสุขภาพของชุมชนและช่วยแก้ปัญหาการขาดแคลนแพทย์ในภาคใต้ ทางมหาวิทยาลัยวลัยลักษณ์ได้ร่วมมือกับกระทรวง</t>
  </si>
  <si>
    <t>สาธารณสุขของประเทศ</t>
  </si>
  <si>
    <t>1. เพื่อให้การจัดการเรียนการสอนมีคุณภาพมาตรฐาน บรรลุเป้าหมายหลักสูตร บัณฑิตสามารถตอบสนองความต้องการทางด้าน</t>
  </si>
  <si>
    <t xml:space="preserve"> องค์กรหรือชุมชนภายนอกและนักศึกษา</t>
  </si>
  <si>
    <t>5. เพื่อให้หลักสูตรมีการปรับปรุงและพัฒนาให้ทันสมัยตามกรอบมาตรฐาน TQF และสภาวิชาชีพ โดยมีส่วนร่วมจากบุคคล</t>
  </si>
  <si>
    <t>และเรียนรู้ได้ด้วยตนเอง</t>
  </si>
  <si>
    <t>นักศึกษาได้อย่างมีประสิทธิภาพสูงสุด เพื่อรองรับการเรียนการสอนแบบ Active Learning</t>
  </si>
  <si>
    <t>7. เพื่อให้มีระบบอาจารย์ที่ปรึกษาและระบบดูแลช่วยเหลือนักศึกษาที่เข้มแข็ง สามารถให้การปรึกษาทางวิชาการและกิจกรรม</t>
  </si>
  <si>
    <t>และชุมชนทั้งภายในและภายนอกมหาวิทยาลัย</t>
  </si>
  <si>
    <t>9. เพื่อให้มีการส่งเสริมและพัฒนากิจกรรมนักศึกษาให้มีลักษณะเชิงสร้างสรรค์ เรียนรู้ร่วมกันระหว่างนักศึกษาแพทย์ต่างสถาบัน</t>
  </si>
  <si>
    <t>การเรียนการสอนแบบ Active Learning</t>
  </si>
  <si>
    <t>10. เพื่อให้คณาจารย์มีศักยภาพในการจัดกระบวนการ การเรียนรู้ สามารถสร้าง พัฒนา และประยุกต์ใช้เทคนิค และนวัตกรรม</t>
  </si>
  <si>
    <t>และสร้างผลงานได้เพิ่มขึ้น</t>
  </si>
  <si>
    <t>11. เพื่อให้มีระบบและกลไกการบริหารงานวิจัยที่เข็มแข็ง สนับสนุนการพัฒนางานวิจัย นักวิจัย และบุคลากรสนับสนุนให้มีคุณภาพ</t>
  </si>
  <si>
    <t>12. เพื่อให้มีระบบและกลไกการบริการวิชาการและการทำนุบำรุงศิลปวัฒนธรรม และส่งเสริมให้เกิดความร่วมมือกับหน่วยงานอื่นๆ</t>
  </si>
  <si>
    <t>&gt;90/ (N/A)</t>
  </si>
  <si>
    <t>&gt;90</t>
  </si>
  <si>
    <t>&gt;80/ (83.58)</t>
  </si>
  <si>
    <t>&gt; 80/ (86.91)</t>
  </si>
  <si>
    <t>&gt;80/ (94.68)</t>
  </si>
  <si>
    <t>&gt; 80</t>
  </si>
  <si>
    <r>
      <t xml:space="preserve">   และภายนอกสถาบันต่อจำนวนอาจารย์ประจำ  </t>
    </r>
    <r>
      <rPr>
        <b/>
        <i/>
        <sz val="12"/>
        <rFont val="TH SarabunPSK"/>
        <family val="2"/>
      </rPr>
      <t>สกอ.4.3</t>
    </r>
  </si>
  <si>
    <r>
      <t xml:space="preserve">    ต่อจำนวนอาจารย์ประจำ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สมศ.2.2</t>
    </r>
  </si>
  <si>
    <r>
      <t xml:space="preserve">   สถาบันต่อจำนวนอาจารย์ประจำ               </t>
    </r>
    <r>
      <rPr>
        <i/>
        <sz val="12"/>
        <rFont val="TH SarabunPSK"/>
        <family val="2"/>
      </rPr>
      <t xml:space="preserve">    </t>
    </r>
    <r>
      <rPr>
        <b/>
        <i/>
        <sz val="12"/>
        <rFont val="TH SarabunPSK"/>
        <family val="2"/>
      </rPr>
      <t>สมศ.2.3</t>
    </r>
  </si>
  <si>
    <r>
      <t xml:space="preserve">   และวิชาชีพเพื่อสังคมต่ออาจารย์ประจำ         </t>
    </r>
    <r>
      <rPr>
        <b/>
        <i/>
        <sz val="12"/>
        <rFont val="TH SarabunPSK"/>
        <family val="2"/>
      </rPr>
      <t>สมศ.3.4</t>
    </r>
  </si>
  <si>
    <r>
      <t xml:space="preserve">   ต่องบดำเนินการ          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 4.2</t>
    </r>
  </si>
  <si>
    <t>(1)</t>
  </si>
  <si>
    <t>(15)</t>
  </si>
  <si>
    <t>(18)</t>
  </si>
  <si>
    <t>1/ (3)</t>
  </si>
  <si>
    <t>5/ (16)</t>
  </si>
  <si>
    <t>10/ (8)</t>
  </si>
  <si>
    <t>20/ (5)</t>
  </si>
  <si>
    <t>80/ (N/A)</t>
  </si>
  <si>
    <t xml:space="preserve"> - จัดค่ายเสริมทักษะวิชาชีพแพทย์</t>
  </si>
  <si>
    <t xml:space="preserve"> - จัดกิจกรรม First year star</t>
  </si>
  <si>
    <t xml:space="preserve"> - จัดสัมมนาแลกเปลี่ยนประสบการณ์เส้นทางสู่ชั้นคลินิก</t>
  </si>
  <si>
    <t xml:space="preserve"> - ค่าตอบแทนผู้ช่วยสอน</t>
  </si>
  <si>
    <t>ปี พ.ศ.2552</t>
  </si>
  <si>
    <t xml:space="preserve"> - ออกข้อสอบ ทำข้อสอบวิชาพื้นฐาน</t>
  </si>
  <si>
    <t xml:space="preserve"> - จัดสอบวิชาพื้นฐาน</t>
  </si>
  <si>
    <t xml:space="preserve"> - ประกาศรับสมัครนักเรียน</t>
  </si>
  <si>
    <t xml:space="preserve"> - ตรวจข้อสอบและทำคะแนนวิชาพื้นฐาน</t>
  </si>
  <si>
    <t xml:space="preserve"> - จัดสอบวิชาเฉพาะ</t>
  </si>
  <si>
    <t xml:space="preserve"> - ผู้ผ่านการคัดเลือกยืนยันการเข้าร่วมกิจกรรมค่ายวิชาการฯ</t>
  </si>
  <si>
    <t xml:space="preserve"> - ค่าใช้จ่ายทั้งหมดต่อจำนวนนักศึกษา (เต็มเวลาเทียบเท่า)</t>
  </si>
  <si>
    <t xml:space="preserve"> - ระดับปริญญาตรี</t>
  </si>
  <si>
    <t xml:space="preserve"> - รายวิชาแพทย์กับสังคม</t>
  </si>
  <si>
    <t xml:space="preserve"> - รายวิชาเวชจริยศาสตร์และการคิดเชิงวิพากษ์</t>
  </si>
  <si>
    <t xml:space="preserve"> - นักศึกษาปีที่ 1 จำนวน 48 คน ออกชุมชน</t>
  </si>
  <si>
    <t>1.2 บูรณาการวิชาการกับการวิจัย การบริการวิชาการ การทำนุบำรุงศิลปะและ</t>
  </si>
  <si>
    <t>7/ (มวล.)</t>
  </si>
  <si>
    <t>85/ (N/A)</t>
  </si>
  <si>
    <t>65/ (N/A)</t>
  </si>
  <si>
    <t>395,208 : 1</t>
  </si>
  <si>
    <t>(87.78)</t>
  </si>
  <si>
    <t>(15.60)</t>
  </si>
  <si>
    <t xml:space="preserve"> - เงินเดือน</t>
  </si>
  <si>
    <t xml:space="preserve"> - เงินตอบแทนตำแหน่งทางบริหาร</t>
  </si>
  <si>
    <t xml:space="preserve"> - ค่าตอบแทนทำงานล่วงเวลา</t>
  </si>
  <si>
    <t xml:space="preserve"> - ค่ารับรอง</t>
  </si>
  <si>
    <t>ฝ่ายวิชาการ</t>
  </si>
  <si>
    <t xml:space="preserve"> - ประกาศผลการคัดเลือก</t>
  </si>
  <si>
    <t xml:space="preserve"> - ค่าธรรมเนียมสมาชิกรายปีสำหรับพนักงานมหาวิทยาลัยวลัยลักษณ์</t>
  </si>
  <si>
    <t xml:space="preserve"> - ค่าธรรมเนียมสมาชิกรายปีสำหรับนักศึกษามหาวิทยาลัยวลัยลักษณ์</t>
  </si>
  <si>
    <t>100/ (100)</t>
  </si>
  <si>
    <t>100/ (N/A)</t>
  </si>
  <si>
    <t xml:space="preserve"> - ร้อยละของการใช้เงินนอกแผนและการโอนเปลี่ยนแปลง</t>
  </si>
  <si>
    <t xml:space="preserve"> - เงินสนับสนุนงานวิจัยและงานสร้างสรรค์จากภายใน</t>
  </si>
  <si>
    <t>บาทต่อคน</t>
  </si>
  <si>
    <t xml:space="preserve"> -  เงินสนับสนุนงานวิจัยและงานสร้างสรรค์ของสถาบัน </t>
  </si>
  <si>
    <t xml:space="preserve"> - เงินสนับสนุนงานวิจัยและงานสร้างสรรค์จากภายนอก</t>
  </si>
  <si>
    <t xml:space="preserve"> - ร้อยละของค่าใช้จ่ายและมูลค่าที่ใช้ในการอนุรักษ์ </t>
  </si>
  <si>
    <t xml:space="preserve"> - ค่าใช้จ่ายและมูลค่าของสถาบันในการบริการวิชาการ</t>
  </si>
  <si>
    <t>หน่วยนับ</t>
  </si>
  <si>
    <t>มาตรการ</t>
  </si>
  <si>
    <t>2 ครั้ง</t>
  </si>
  <si>
    <t>1 ครั้ง</t>
  </si>
  <si>
    <t xml:space="preserve">ระยะเวลาดำเนินการ </t>
  </si>
  <si>
    <t>-</t>
  </si>
  <si>
    <t>3. หน่วยงานที่รับผิดชอบ</t>
  </si>
  <si>
    <t>เชิงปริมาณ</t>
  </si>
  <si>
    <t>เชิงคุณภาพ</t>
  </si>
  <si>
    <t>เชิงเวลา</t>
  </si>
  <si>
    <t>เชิงต้นทุน</t>
  </si>
  <si>
    <t>กิจกรรม</t>
  </si>
  <si>
    <t>งบประมาณ</t>
  </si>
  <si>
    <t>ผู้รับผิดชอบ</t>
  </si>
  <si>
    <t>ตัวชี้วัดการบรรลุวัตถุประสงค์</t>
  </si>
  <si>
    <t>ไตรมาสที่ 1</t>
  </si>
  <si>
    <t>ไตรมาสที่ 2</t>
  </si>
  <si>
    <t>ไตรมาสที่ 3</t>
  </si>
  <si>
    <t>ไตรมาสที่ 4</t>
  </si>
  <si>
    <t>มหาวิทยาลัยวลัยลักษณ์</t>
  </si>
  <si>
    <t>1.1 พัฒนาเทคนิคและนวัตกรรมในการเรียนการสอน</t>
  </si>
  <si>
    <t>หลักสูตร</t>
  </si>
  <si>
    <t>สำนักวิชาแพทยศาสตร์</t>
  </si>
  <si>
    <t>3 ครั้ง</t>
  </si>
  <si>
    <t>ข้อมูลพื้นฐาน</t>
  </si>
  <si>
    <t>ประมาณการล่วงหน้า (ปีงบประมาณ)</t>
  </si>
  <si>
    <t>ปี พ.ศ.2550</t>
  </si>
  <si>
    <t>ปี พ.ศ.2551</t>
  </si>
  <si>
    <t>แผน/ (ผล)</t>
  </si>
  <si>
    <t>แผน</t>
  </si>
  <si>
    <t>คน</t>
  </si>
  <si>
    <t xml:space="preserve"> -</t>
  </si>
  <si>
    <t>ชิ้นงาน</t>
  </si>
  <si>
    <t>ร้อยละ</t>
  </si>
  <si>
    <t>ค่าเฉลี่ย</t>
  </si>
  <si>
    <t>ระดับ</t>
  </si>
  <si>
    <t>บาท : คน</t>
  </si>
  <si>
    <t xml:space="preserve">  -</t>
  </si>
  <si>
    <t>48 (48)</t>
  </si>
  <si>
    <t>แผนงานรอง  แผนงานจัดการศึกษา</t>
  </si>
  <si>
    <t>งาน/โครงการ  งานจัดการศึกษาด้านวิทยาศาสตร์สุขภาพ</t>
  </si>
  <si>
    <t>งาน/โครงการ  งานสนับสนุนการจัดการศึกษา</t>
  </si>
  <si>
    <t>งาน/โครงการ  งานบริการสาธารณูปโภคและสิ่งอำนวยความสะดวก</t>
  </si>
  <si>
    <t xml:space="preserve"> - ค่าโทรศัพท์</t>
  </si>
  <si>
    <t xml:space="preserve"> - ค่าไปรษณีย์</t>
  </si>
  <si>
    <t xml:space="preserve">   (ห้ามโอนเปลี่ยนแปลงรายการ)</t>
  </si>
  <si>
    <t>แผนงานหลัก   แผนงานบริการวิชาการแก่สังคม</t>
  </si>
  <si>
    <t>แผนงานรอง   แผนงานบริการวิชาการแก่สังคม</t>
  </si>
  <si>
    <t>แผนงานหลัก  แผนงานจัดการศึกษาอุดมศึกษา</t>
  </si>
  <si>
    <t xml:space="preserve"> - จำนวนวิทยานิพนธ์และงานวิชาการของนักศึกษาที่ได้</t>
  </si>
  <si>
    <t xml:space="preserve">   รับรางวัลในระดับชาติหรือระดับนานาชาติภายในรอบ</t>
  </si>
  <si>
    <t xml:space="preserve"> - จำนวนหลักสูตรนานาชาติต่อหลักสูตรระดับปริญญาโท</t>
  </si>
  <si>
    <t xml:space="preserve"> - มีระบบและกลไกในการพัฒนาและบริหารหลักสูตร </t>
  </si>
  <si>
    <t xml:space="preserve"> - ร้อยละของหลักสูตรที่ได้มาตรฐานต่อหลักสูตรทั้งหมด </t>
  </si>
  <si>
    <t xml:space="preserve"> - จำนวนนักศึกษาเต็มเวลาเทียบเท่าต่อจำนวนอาจารย์</t>
  </si>
  <si>
    <t>FTES :</t>
  </si>
  <si>
    <t>อาจารย์</t>
  </si>
  <si>
    <t>N/A</t>
  </si>
  <si>
    <t xml:space="preserve"> - ระดับความพึงพอใจของนักศึกษาต่อคุณภาพการสอน</t>
  </si>
  <si>
    <t xml:space="preserve">   พัฒนาและสร้างเสริมเอกลักษณ์ ศิลปะและวัฒนธรรม</t>
  </si>
  <si>
    <t>(85.46)</t>
  </si>
  <si>
    <t>(7.60)</t>
  </si>
  <si>
    <t>8 : 1/</t>
  </si>
  <si>
    <t>8 : 1</t>
  </si>
  <si>
    <t>3/ (N/A)</t>
  </si>
  <si>
    <t>9/ (N/A)</t>
  </si>
  <si>
    <t>(1.07 : 1)</t>
  </si>
  <si>
    <t>8 : 1/  (N/A)</t>
  </si>
  <si>
    <t>4.00/ (N/A)</t>
  </si>
  <si>
    <t>4.00/ (4.75)</t>
  </si>
  <si>
    <t>75/ (100)</t>
  </si>
  <si>
    <t>75/ (59.52)</t>
  </si>
  <si>
    <t>85,000/</t>
  </si>
  <si>
    <t>35,000/</t>
  </si>
  <si>
    <t>50,000/</t>
  </si>
  <si>
    <t>10,000/</t>
  </si>
  <si>
    <t>(256,173.75)</t>
  </si>
  <si>
    <t>(46,411.76)</t>
  </si>
  <si>
    <t>(118,673.75)</t>
  </si>
  <si>
    <t>(26,411.76)</t>
  </si>
  <si>
    <t>(137,500)</t>
  </si>
  <si>
    <t>(20,000)</t>
  </si>
  <si>
    <t>(6,875)</t>
  </si>
  <si>
    <t>(12,500)</t>
  </si>
  <si>
    <t>1.00/ (0.15)</t>
  </si>
  <si>
    <t>1.00/ (1.62)</t>
  </si>
  <si>
    <t>395,208 : 1/</t>
  </si>
  <si>
    <t>(N/A)</t>
  </si>
  <si>
    <t>(1,580,154.77)</t>
  </si>
  <si>
    <t xml:space="preserve"> - ร้อยละของงานที่สำเร็จตามแผนงานในระยะเวลาที่กำหนด</t>
  </si>
  <si>
    <t xml:space="preserve"> - เสริมทักษะการสอนในชั้นปรีคลินิกโดยอาจารย์พิเศษ</t>
  </si>
  <si>
    <t xml:space="preserve"> - ประชุมกรรมการสอบสัมภาษณ์และทดสอบสุขภาพจิต (ขั้นตอนที่ 2)</t>
  </si>
  <si>
    <t xml:space="preserve"> - จัดกิจกรรมค่ายวิชาการ สอบสัมภาษณ์และทดสอบสุขภาพจิต</t>
  </si>
  <si>
    <t xml:space="preserve"> - ประกาศรายชื่อผู้มีสิทธิ์เข้ารับการสอบสัมภาษณ์และทดสอบสุขภาพจิต (ขั้นตอนที่ 2)</t>
  </si>
  <si>
    <t xml:space="preserve"> - ประกาศรายชื่อผู้ผ่านการสอบข้อเขียนวิชาพื้นฐานและวิชาเฉพาะ (ขั้นตอนที่ 1)</t>
  </si>
  <si>
    <t xml:space="preserve"> - ประชุมคณะกรรมการอำนวยการฯ ครั้งที่ 2</t>
  </si>
  <si>
    <t>96 (95)</t>
  </si>
  <si>
    <t>5/ (13.63)</t>
  </si>
  <si>
    <t>10/ (48)</t>
  </si>
  <si>
    <t xml:space="preserve">1. สร้างโอกาสให้นักเรียนในท้องถิ่นได้มีโอกาสศึกษาในสำนักวิชาแพทยศาสตร์ครบตามเกณฑ์ที่วางไว้ </t>
  </si>
  <si>
    <t xml:space="preserve">2. ได้นักศึกษาแพทย์ที่มีคุณภาพ มีความรู้ความสามารถในการศึกษาหลักสูตรแพทยศาสตรบัณฑิตได้ </t>
  </si>
  <si>
    <t xml:space="preserve"> - ค่าตอบแทนผู้ช่วยวิจัย CRCN</t>
  </si>
  <si>
    <t>1 คน</t>
  </si>
  <si>
    <t xml:space="preserve"> - รายวิชาเวชศาสตร์ครอบครัวและชุมชน 1 และ 2 และ 3</t>
  </si>
  <si>
    <t xml:space="preserve"> - อบรมแพทยศาสตร์ศึกษาขั้นพื้นฐานให้กับอาจารย์ใหม่และโรงพยาบาลร่วมผลิต</t>
  </si>
  <si>
    <t xml:space="preserve"> - ค่าตอบแทนวิชาชีพ</t>
  </si>
  <si>
    <t xml:space="preserve"> - จัดทำรายงานประจำปี</t>
  </si>
  <si>
    <t xml:space="preserve">       วัฒนธรรม และกิจการนักศึกษา</t>
  </si>
  <si>
    <t>1.5 พัฒนาศักยภาพและส่งเสริมสนับสนุนอาจารย์ในการทำงานร่วมระหว่าง</t>
  </si>
  <si>
    <t xml:space="preserve">      หน่วยงานภายใน หน่วยงานภายนอกและชุมชน</t>
  </si>
  <si>
    <t>1.6 สร้างความเข้มแข็งระบบอาจารย์ที่ปรึกษาทางวิชาการและกิจกรรมนักศึกษา</t>
  </si>
  <si>
    <t xml:space="preserve">     เพื่อรองรับการเรียนการสอน แบบ Active Learning</t>
  </si>
  <si>
    <t xml:space="preserve">1.7  พัฒนาศักยภาพอาจารย์และกระบวนการในการเรียนการสอนแบบ </t>
  </si>
  <si>
    <t xml:space="preserve">       Active Learning</t>
  </si>
  <si>
    <t>1.8 จัดทำและพัฒนาหลักสูตรให้มีความหลากหลายและเป็นนานาชาติเพิ่มขึ้น</t>
  </si>
  <si>
    <t>1.9 พัฒนารายวิชาให้มีการใช้สื่อการสอนด้วยภาษาต่างประเทศ</t>
  </si>
  <si>
    <t>1.10 จัดให้มีการแลกเปลี่ยนนักศึกษา อาจารย์และนักวิจัย กับสถาบันการศึกษา</t>
  </si>
  <si>
    <t xml:space="preserve">        ในต่างประเทศ</t>
  </si>
  <si>
    <t>1.11 จัดให้มีการประชุมวิชาการนานาชาติและสนับสนุนส่งเสริมให้อาจารย์</t>
  </si>
  <si>
    <t xml:space="preserve">         และนักศึกษาเข้าร่วมการประชุมนานาชาติเพิ่มขึ้น</t>
  </si>
  <si>
    <t>1. ชื่องาน/โครงการ</t>
  </si>
  <si>
    <t>2. ลักษณะงาน/โครงการ</t>
  </si>
  <si>
    <t>ปี พ.ศ.2553</t>
  </si>
  <si>
    <t xml:space="preserve">        ต่อเนื่อง</t>
  </si>
  <si>
    <t>ใหม่</t>
  </si>
  <si>
    <t xml:space="preserve"> - พัฒนาคุณภาพชีวิตของนักศึกษาแพทย์</t>
  </si>
  <si>
    <t>แผนงานรอง  แผนงานสนับสนุนการจัดการศึกษา</t>
  </si>
  <si>
    <t>10/ (51)</t>
  </si>
  <si>
    <t>9/ (-)</t>
  </si>
  <si>
    <t>(4.61 : 1)</t>
  </si>
  <si>
    <t xml:space="preserve"> - จำนวนผู้สำเร็จการศึกษา                         </t>
  </si>
  <si>
    <t xml:space="preserve">  - จำนวนนักศึกษาที่คงอยู่                         </t>
  </si>
  <si>
    <t xml:space="preserve"> - จำนวนนักศึกษา หรือศิษย์เก่าที่ได้รับการประกาศเกียรติคุณ</t>
  </si>
  <si>
    <t xml:space="preserve">   ยกย่องในด้าน วิชาการ วิชาชีพ คุณธรรมจริยธรรม หรือ</t>
  </si>
  <si>
    <t xml:space="preserve">   ในระดับชาติ หรือระดับนานาชาติในรอบ  3 ปีที่ผ่านมา       </t>
  </si>
  <si>
    <t xml:space="preserve">   รางวัลทางวิชาการหรือด้านอื่นที่เกี่ยวข้องกับคุณภาพบัณฑิต</t>
  </si>
  <si>
    <t xml:space="preserve">   3 ปีที่ผ่านมา                                        </t>
  </si>
  <si>
    <t>75/ (77.50)</t>
  </si>
  <si>
    <t xml:space="preserve"> - บริหารจัดการกลาง</t>
  </si>
  <si>
    <t xml:space="preserve"> - จ่ายค่าบำรุงสมาชิกสถาบันแพทยศาสตร์แห่งประเทศไทย</t>
  </si>
  <si>
    <t>5/ (4.52)</t>
  </si>
  <si>
    <t>จัดการศึกษาสำนักวิชาแพทยศาสตร์ (โครงการผลิตแพทย์เพิ่ม)</t>
  </si>
  <si>
    <t>กิจกรรมหลัก จ่ายค่าสาธารณูปโภค</t>
  </si>
  <si>
    <t>พันธกิจยุทธศาสตร์ที่</t>
  </si>
  <si>
    <t>ยุทธศาสตร์ที่</t>
  </si>
  <si>
    <t xml:space="preserve">1. พัฒนาหลักสูตรและกระบวนการเรียนรู้เข้าสู่รูปแบบ Active Learning </t>
  </si>
  <si>
    <t xml:space="preserve">    และความเป็นสากล</t>
  </si>
  <si>
    <t>งาน/โครงการ  โครงการบริการวิชาการแก่สังคม</t>
  </si>
  <si>
    <t>1. เพิ่มคุณภาพบัณฑิตภายใต้สภาพแวดล้อมเมืองมหาวิทยาลัยและ</t>
  </si>
  <si>
    <t xml:space="preserve">    ความ เป็นสากล</t>
  </si>
  <si>
    <t>4. สอดคล้องกับพันธกิจยุทธศาสตร์/ยุทธศาสตร์ของมหาวิทยาลัย</t>
  </si>
  <si>
    <t xml:space="preserve"> - จัดกิจกรรมเปิดโลกทัศน์ก้าวไกลสู่สากล</t>
  </si>
  <si>
    <t xml:space="preserve"> - นักศึกษาปีที่ 2 จำนวน 48 คน ออกชุมชน </t>
  </si>
  <si>
    <t xml:space="preserve"> - นักศึกษาปีที่ 3 จำนวน 48 คน ออกชุมชน</t>
  </si>
  <si>
    <t>26 รายวิชา</t>
  </si>
  <si>
    <t xml:space="preserve"> - รายวิชาปรีคลินิก ชั้นปีที่ 2 </t>
  </si>
  <si>
    <t xml:space="preserve"> - รายวิชาปรีคลินิก ชั้นปีที่ 3 </t>
  </si>
  <si>
    <t xml:space="preserve"> - รายวิชาปรีคลินิก ชั้นปีที่ 4</t>
  </si>
  <si>
    <t xml:space="preserve"> - ยืนยันสิทธิ์</t>
  </si>
  <si>
    <t xml:space="preserve"> - กิจกรรมต้อนรับผู้ปกครองและทำสัญญา</t>
  </si>
  <si>
    <t>แผนงานหลัก  แผนงานวิจัย</t>
  </si>
  <si>
    <t>แผนงานรอง  แผนงานวิจัยและพัฒนา</t>
  </si>
  <si>
    <t>กิจกรรมหลัก  ดำเนินการวิจัยโครงการวิจัยใหม่</t>
  </si>
  <si>
    <t xml:space="preserve"> - ขอสนับสนุนงบประมาณจากสถาบันวิจัยและพัฒนา และแหล่งทุนอื่นๆ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</si>
  <si>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</si>
  <si>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</si>
  <si>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งาน/โครงการ  งานทำนุบำรุงศิลปะและวัฒนธรรม</t>
  </si>
  <si>
    <t>กิจกรรมหลัก  ดำเนินโครงการทำนุบำรุงศิลปะและวัฒนธรรม</t>
  </si>
  <si>
    <t>1. หลักการและเหตุผล</t>
  </si>
  <si>
    <t>2. วัตถุประสงค์</t>
  </si>
  <si>
    <t>3. ตัวชี้วัดการบรรลุวัตถุประสงค์</t>
  </si>
  <si>
    <t>4. กิจกรรม/แผนการดำเนินงาน</t>
  </si>
  <si>
    <t>ปี พ.ศ.2554</t>
  </si>
  <si>
    <t xml:space="preserve"> - ค่าตอบแทนที่ปรึกษาทางวิชาการ</t>
  </si>
  <si>
    <t xml:space="preserve"> - จัดพิธีมอบเสื้อกาวน์</t>
  </si>
  <si>
    <t xml:space="preserve"> - จ่ายค่าวัคซีนสำหรับนักศึกษาชั้นคลินิก</t>
  </si>
  <si>
    <t>144 คน</t>
  </si>
  <si>
    <t>โครงการ</t>
  </si>
  <si>
    <t xml:space="preserve"> - ร้อยละความสำเร็จตามเป้าหมายผลผลิตของหน่วยงาน</t>
  </si>
  <si>
    <t>86 - 95</t>
  </si>
  <si>
    <t>2. เพื่อให้สามารถพัฒนานักศึกษาสร้างบัณฑิตผู้เรืองปัญญาและคุณธรรม สามารถทำงานร่วมกับชุมชนและสังคมได้</t>
  </si>
  <si>
    <t>3. เพื่อให้นักศึกษาและบุคลากรมีศักยภาพด้านการเรียนรู้และคุณภาพชีวิตที่ดีขึ้น</t>
  </si>
  <si>
    <t>4. เพื่อให้การใช้จ่ายงบประมาณด้านผลิตบัณฑิตมีประสิทธิภาพ ประหยัดและคุ้มค่า</t>
  </si>
  <si>
    <t>8. เพื่อให้มีกระบวนการคัดเลือกนักศึกษาที่มีประสิทธิภาพ</t>
  </si>
  <si>
    <t>1 ครั้ง/ปี</t>
  </si>
  <si>
    <t>6 โครงการย่อย</t>
  </si>
  <si>
    <t xml:space="preserve"> - จัดกิจกรรมบายศรีสู่ขวัญ</t>
  </si>
  <si>
    <t xml:space="preserve"> - จัดกิจกรรมพัฒนาคุณธรรมจริยธรรมนักศึกษาแพทย์ชั้นปีที่ 1</t>
  </si>
  <si>
    <t>3 กิจกรรม</t>
  </si>
  <si>
    <t>48/ (48)</t>
  </si>
  <si>
    <t>144/ (143)</t>
  </si>
  <si>
    <t>191/ (191)</t>
  </si>
  <si>
    <t>5/ (33.88)</t>
  </si>
  <si>
    <t>(186,125.15 : 1)</t>
  </si>
  <si>
    <t>(1,072,341.96 : 1)</t>
  </si>
  <si>
    <r>
      <t xml:space="preserve">   หรือระดับปริญญาเอกทั้งหมด                  </t>
    </r>
    <r>
      <rPr>
        <b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มวล.3</t>
    </r>
  </si>
  <si>
    <r>
      <t xml:space="preserve">                                                      </t>
    </r>
    <r>
      <rPr>
        <b/>
        <i/>
        <sz val="12"/>
        <rFont val="TH SarabunPSK"/>
        <family val="2"/>
      </rPr>
      <t>สกอ. 2.1</t>
    </r>
  </si>
  <si>
    <r>
      <t xml:space="preserve">                                                    </t>
    </r>
    <r>
      <rPr>
        <b/>
        <i/>
        <sz val="12"/>
        <rFont val="TH SarabunPSK"/>
        <family val="2"/>
      </rPr>
      <t xml:space="preserve"> สมศ.6.1</t>
    </r>
  </si>
  <si>
    <t xml:space="preserve">                                        ตัวบ่งชี้ 1.3</t>
  </si>
  <si>
    <t xml:space="preserve"> - ร้อยละของจำนวนนักศึกษาที่เข้าใหม่ต่อจำนวนนักศึกษา</t>
  </si>
  <si>
    <t>2.76/ (N/A)</t>
  </si>
  <si>
    <t xml:space="preserve"> ≤15/ (N/A)</t>
  </si>
  <si>
    <t xml:space="preserve"> ≤15</t>
  </si>
  <si>
    <t>80/ (100)</t>
  </si>
  <si>
    <t>3.75/ (N/A)</t>
  </si>
  <si>
    <t>4/ (4.72)</t>
  </si>
  <si>
    <t>75/ (N/A)</t>
  </si>
  <si>
    <t xml:space="preserve"> - จัดหาวัสดุคงคลัง (เบิกจากคลังพัสดุกลาง  ส่วนพัสดุเท่านั้น)</t>
  </si>
  <si>
    <t xml:space="preserve">3.2 ภารกิจยุทธศาสตร์    </t>
  </si>
  <si>
    <t>5. งบประมาณรวม</t>
  </si>
  <si>
    <t>6. ผลที่คาดว่าจะได้รับ</t>
  </si>
  <si>
    <t xml:space="preserve">      พิจารณาจาก (ร่าง) ตัวชี้วัดและเป้าหมายการดำเนินงานตามแผนพัฒนาเชิงยุทธศาสตร์ระดับพันธกิจหลัก/พันธกิจสนับสนุน </t>
  </si>
  <si>
    <t>ในหน้า 31 - 60</t>
  </si>
  <si>
    <t>200 เล่ม</t>
  </si>
  <si>
    <t>กิจกรรมหลัก  การจัดการทั่วไป</t>
  </si>
  <si>
    <t>กิจกรรมหลัก  จัดกิจกรรมเสริมหลักสูตรระดับปริญญาตรี</t>
  </si>
  <si>
    <t>ปี พ.ศ.2555</t>
  </si>
  <si>
    <t>239/ (239)</t>
  </si>
  <si>
    <t xml:space="preserve"> - พัฒนานิเทศและศึกษาดูงานศูนย์แพทยศาสตร์ศึกษาชั้นคลินิก สำหรับนักศึกษาแพทย์ ชั้นปีที่ 1</t>
  </si>
  <si>
    <t xml:space="preserve"> - เตรียมความพร้อมในการเรียนชั้นปรีคลินิก ของนักศึกษาแพทย์ชั้นปีที่ 2</t>
  </si>
  <si>
    <t xml:space="preserve">  - จัดกิจกรรม Knoweledge Sharing ฯ (เสวนาแลกเปลี่ยนประสบการณ์จากการประชุม/สัมมนา)</t>
  </si>
  <si>
    <t>คุณจารึก พรหมคลี่</t>
  </si>
  <si>
    <t>(3.9 : 1)</t>
  </si>
  <si>
    <t>(342,352 : 1)</t>
  </si>
  <si>
    <t>5/ (4.46)</t>
  </si>
  <si>
    <t>&gt;80/  (97.22)</t>
  </si>
  <si>
    <t>/ (N/A)</t>
  </si>
  <si>
    <t>2 / (3)</t>
  </si>
  <si>
    <t>6 / (10)</t>
  </si>
  <si>
    <t>8 (9)</t>
  </si>
  <si>
    <t>พิจารณาตัวชี้วัดและเป้าหมายการดำเนินงานตามแผนงานพัฒนาตามยุทธศาสตร์มหาวิทยาลัย ประจำปีงบประมาณ 2556 หน้า 30 - 43</t>
  </si>
  <si>
    <t>แต่ทั้งนี้ค่าเป้าหมายตัวชี้วัดทั้งภารกิจพื้นฐานและภารกิจยุทธศาสตร์ของสำนักวิชาในบางตัวชี้วัดจะเป็นไปตามข้อตกลงที่มีไว้กับมหาวิทยาลัย</t>
  </si>
  <si>
    <t xml:space="preserve"> - เข้าร่วมการแข่งขัน Inter-Medical Physiology Quiz</t>
  </si>
  <si>
    <t xml:space="preserve"> - เข้าร่วมกิจกรรมเพื่อเสริมสร้างคุณธรรม จริยธรรมของกลุ่มแพทยสภา สพท. กสพท. และเครือข่าย</t>
  </si>
  <si>
    <t xml:space="preserve"> - จ่ายเงินสมทบค่าธรรมเนียมการศึกษา (42,000/ คน/ ปีการศึกษา)</t>
  </si>
  <si>
    <t xml:space="preserve"> - นิเทศนักศึกษาระดับชั้นคลินิก</t>
  </si>
  <si>
    <t xml:space="preserve"> - จ่ายเงินสมทบเข้ากองทุนเพื่อกิจการสำนักวิชาแพทยศาสตร์ (6,000*144)</t>
  </si>
  <si>
    <t xml:space="preserve"> - สัมมนาเชิงปฏิบัติการการจัดทำแผนปฏิบัติการและทบทวนผลการดำเนินงาน</t>
  </si>
  <si>
    <t xml:space="preserve"> - ศึกษาดูงาน/ สัมมนา/ ฝึกอบรม/ อื่นๆ (พัฒนารายบุคคล)</t>
  </si>
  <si>
    <t xml:space="preserve"> - บริการวิชาการในวันวิทยาศาสตร์</t>
  </si>
  <si>
    <t xml:space="preserve"> - บริการวิชาการในวันเด็กแห่งชาติ</t>
  </si>
  <si>
    <t>อุทยานการศึกษาฯ</t>
  </si>
  <si>
    <t xml:space="preserve"> - พานักศึกษาแพทย์ไปเข้าร่วมพิธีพระราชทานเพลิงร่างอาจารย์ใหญ่ (ม.สงขลานครินทร์)</t>
  </si>
  <si>
    <t>ปี พ.ศ.2556</t>
  </si>
  <si>
    <t>กิจกรรมหลัก  จัดหานักวิชาการ</t>
  </si>
  <si>
    <t xml:space="preserve"> - จัดบายศรีสู่ขวัญ</t>
  </si>
  <si>
    <t>และสโมสรนักศึกษาแพทย์)</t>
  </si>
  <si>
    <t>ฝ่ายวิชาการ (รศ.นพ.วีรวัฒน์ มหัทธนตระกูล)</t>
  </si>
  <si>
    <t>กิจกรรมหลัก  จัดการศึกษาภาคสนามระดับปริญญาตรี</t>
  </si>
  <si>
    <t>กิจกรรมหลัก  จัดหาอาจารย์พิเศษระดับระดับปริญญาตรี</t>
  </si>
  <si>
    <t>กิจกรรมหลัก  พัฒนาแพทยศาสตรศึกษา</t>
  </si>
  <si>
    <t>กิจกรรมหลัก  จ่ายเงินสมทบ</t>
  </si>
  <si>
    <t xml:space="preserve">ฝ่ายวิจัยและบริการวิชาการ  (รศ.นพ.วีรวัฒน์ </t>
  </si>
  <si>
    <t>ฝ่ายวิจัยและบริการวิชาการ (อ.ดร.รพีพร ขวัญเชื้อ)</t>
  </si>
  <si>
    <t>(269,954.8 : 1)</t>
  </si>
  <si>
    <t>&gt;80/ (93.85)</t>
  </si>
  <si>
    <t>287/ (287)</t>
  </si>
  <si>
    <t>8/ (N/A)</t>
  </si>
  <si>
    <t>/ (100.0)</t>
  </si>
  <si>
    <t>(5.75 : 1)</t>
  </si>
  <si>
    <r>
      <t>แผน</t>
    </r>
    <r>
      <rPr>
        <b/>
        <sz val="14"/>
        <rFont val="TH SarabunPSK"/>
        <family val="2"/>
      </rPr>
      <t xml:space="preserve">/ </t>
    </r>
    <r>
      <rPr>
        <b/>
        <sz val="12"/>
        <rFont val="TH SarabunPSK"/>
        <family val="2"/>
      </rPr>
      <t>(ผล)</t>
    </r>
  </si>
  <si>
    <t>5/ (+2.85)</t>
  </si>
  <si>
    <t>ประเด็นยุทธศาสตร์ที่ 1</t>
  </si>
  <si>
    <t xml:space="preserve">ร้อยละ </t>
  </si>
  <si>
    <t>100</t>
  </si>
  <si>
    <t>ดี</t>
  </si>
  <si>
    <t>ประเด็นยุทธศาสตร์ที่ 3</t>
  </si>
  <si>
    <t xml:space="preserve"> - จำนวนผู้ที่ต้องการสมัครสอบคัดเลือกเข้าศึกษาหลักสูตร</t>
  </si>
  <si>
    <t xml:space="preserve"> - นักศึกษาแพทย์ชั้นทีที่ 2 ทุกคนที่เข้าร่วมโครงการทำรายงาน</t>
  </si>
  <si>
    <t xml:space="preserve">   สรุปปฏิบัติการสรีรวิทยา 1 ปฏิบัติการ โดยใช้โปรแกรม </t>
  </si>
  <si>
    <t xml:space="preserve">   PoweLab Lab Tutor</t>
  </si>
  <si>
    <t xml:space="preserve">สาธารณสุขในการร่วมผลิตแพทย์เพื่อชาวชนบท โดยให้โอกาสแก่นักเรียนในพื้นที่ภาคใต้ได้มีโอกาสเข้ามาศึกษาในหลักสูตรแพทยศาสตร์มากขึ้น  </t>
  </si>
  <si>
    <t>นอกจากนี้ยังเป็นการพัฒนาระบบบริการสุขภาพแก่ชุมชนระดับรากหญ้าให้สามารถดำรงชีวิตได้อย่างมีความสุข โดยการจัดการเรียนการสอน</t>
  </si>
  <si>
    <t>มากขึ้น</t>
  </si>
  <si>
    <t xml:space="preserve">นักศึกษาแพทย์ที่มุ่งเน้นหลักสำคัญ 3 ประการ คือ </t>
  </si>
  <si>
    <t>1) จัดการเรียนการสอนโดยเน้นชุมชนเป็นฐาน (Community – Based Approach) เพื่อให้เกิดการเรียนรู้ปัญหาชุมชน และรู้จักการ</t>
  </si>
  <si>
    <t xml:space="preserve">ทำงานร่วมกันเป็นทีม </t>
  </si>
  <si>
    <t>2) การจัดการเรียนการสอนให้เกิด  “การเรียนจริง– รู้งาน” (Active and work intergrated learning ) โดยลักษณะผู้เรียนเป็น</t>
  </si>
  <si>
    <t>และชุมชน เพื่อให้รู้ปัญหาและแก้ปัญหาในชุมชนได้อย่างมีประสิทธิภาพ</t>
  </si>
  <si>
    <t xml:space="preserve">ฝ่ายกิจการนักศึกษาฯ  (อ.นพ.พันธ์ชัย รัตนสุวรรณ </t>
  </si>
  <si>
    <t xml:space="preserve"> - สัมมนาโครงการพัฒนาคุณภาพการศึกษาสู่ความเป็นเลิศ (EdPEx) สำนักวิชาแพทยศาสตร์</t>
  </si>
  <si>
    <t xml:space="preserve"> - ประชุมคณะกรรมการสาขาวิชาวิทยาศาสตร์การแพทย์</t>
  </si>
  <si>
    <t xml:space="preserve"> - ประชุมคณะกรรมการสาขาวิชาวิทยาศาสตร์การแพทย์คลินิก</t>
  </si>
  <si>
    <t xml:space="preserve"> - ดำเนินการสร้างเสริมสุขภาพให้กับชุมชนตามรายวิชาเวชศาสตร์ครอบครัวและชุมชน</t>
  </si>
  <si>
    <t>ฝ่ายวิจัยและบริการวิชาการ (อ.ดร.สุจิตรา สมุหเสนีโต)</t>
  </si>
  <si>
    <t>งปม.จาก สวพ.</t>
  </si>
  <si>
    <t>ฝ่ายวิจัยและบริการวิชาการ</t>
  </si>
  <si>
    <t xml:space="preserve"> - จ่ายเงินสมทบโครงการเยาวชนรางวัลสมเด็จเจ้าฟ้ามหิดล</t>
  </si>
  <si>
    <t>96 คน</t>
  </si>
  <si>
    <t xml:space="preserve"> - อุดหนุนการเรียนการสอนชั้นคลินิก </t>
  </si>
  <si>
    <t>กิจกรรมหลัก  ดำเนินการรับนักศึกษา</t>
  </si>
  <si>
    <t>ปี พ.ศ.2557</t>
  </si>
  <si>
    <t>พ.ศ.2561</t>
  </si>
  <si>
    <t>288/ (289)</t>
  </si>
  <si>
    <t xml:space="preserve">ฝ่ายกิจการนักศึกษาฯ (อ.นพ.พันธ์ชัย รัตนสุวรรณ </t>
  </si>
  <si>
    <t xml:space="preserve">ฝ่ายกิจการนักศึกษาฯ (อ.นพ.พันธ์ชัย รัตนสุวรรณ     </t>
  </si>
  <si>
    <t>นางสาวดวงสมร วงค์ลิ่ม และนักศึกษาแพทย์ชั้นปีที่ 3)</t>
  </si>
  <si>
    <t>นางสาวศุจิรัตน์ บุญรัศมี และนักศึกษาแพทย์ชั้นปีที่ 2)</t>
  </si>
  <si>
    <t>ฝ่ายวิชาการ (อ.ดร.อยู่เย็น นาคฉุย และนางสาวจารึก พรหมคลี่)</t>
  </si>
  <si>
    <t>ฝ่ายกิจการนักศึกษาฯ (อ.ดร.ผานิตย์ คุ้มฮิ้น และนางสาวดวงสมร วงค์ลิ่ม) และนักศึกษาแพทย์</t>
  </si>
  <si>
    <t xml:space="preserve"> - มอบใบประกอบวิชาชีพเวชกรรม</t>
  </si>
  <si>
    <t>ฝ่ายวิชาการ (อ.นพ.พันธ์ชัย รัตนสุวรรณ และ</t>
  </si>
  <si>
    <t>นางสาวธัญญรัตน์ เบญจกุล)</t>
  </si>
  <si>
    <t>10 ครั้ง</t>
  </si>
  <si>
    <t>และนางสาวพรผกา หมวกแก้ว)</t>
  </si>
  <si>
    <t xml:space="preserve">ฝ่ายวิจัยและบริการวิชาการ (อ.นพ.กฤตนุ ฝูงทองเจริญ </t>
  </si>
  <si>
    <t>งปม.จากกิจกรรม</t>
  </si>
  <si>
    <t>ภาคสนามฯ</t>
  </si>
  <si>
    <t>ฝ่ายกิจการนักศึกษา/ ทำนุบำรุงศิลปวัฒนธรรม</t>
  </si>
  <si>
    <t>(5.71 : 1)</t>
  </si>
  <si>
    <t xml:space="preserve"> - ร้อยละของบัณฑิตระดับปริญญาตรีที่ได้รับเงินเดือนเริ่มต้น</t>
  </si>
  <si>
    <r>
      <t xml:space="preserve">    เป็นไปตามเกณฑ์              </t>
    </r>
    <r>
      <rPr>
        <b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สกอ.2.10, สมศ.1.3</t>
    </r>
  </si>
  <si>
    <t>/ (4.63)</t>
  </si>
  <si>
    <t>3 / (4)</t>
  </si>
  <si>
    <t>9 / (13)</t>
  </si>
  <si>
    <t>8 / (13)</t>
  </si>
  <si>
    <t>2.76 / (3.32)</t>
  </si>
  <si>
    <t>80 / (100)</t>
  </si>
  <si>
    <t>85 / (100)</t>
  </si>
  <si>
    <t>100 / (100)</t>
  </si>
  <si>
    <t>65 / (100)</t>
  </si>
  <si>
    <t xml:space="preserve"> - ร้อยละของอาจารย์ใหม่ที่ได้รับการฝึกอบรมการพัฒนาข้อสอบ</t>
  </si>
  <si>
    <t xml:space="preserve"> - จำนวนองค์ความรู้ที่ได้รับการสังเคราะห์จากการแลกเปลี่ยน</t>
  </si>
  <si>
    <t>องค์ความรู้</t>
  </si>
  <si>
    <t xml:space="preserve"> - ร้อยละของศิษย์เก่าที่เข้าร่วมประชุมวิชาการ หรือวิชาชีพ</t>
  </si>
  <si>
    <t xml:space="preserve">   ของสำนักวิชา</t>
  </si>
  <si>
    <t>จำนวน</t>
  </si>
  <si>
    <t>เพิ่มขึ้น</t>
  </si>
  <si>
    <t xml:space="preserve">    แพทยศาสตรบัณฑิต มหาวิทยาลัยวลัยลักษณ์เพิ่มขึ้น</t>
  </si>
  <si>
    <t>&gt;=90</t>
  </si>
  <si>
    <t xml:space="preserve"> - ระดับความพึงพอใจของผู้เข้าร่วมอบรม </t>
  </si>
  <si>
    <t>&gt;3.51</t>
  </si>
  <si>
    <t xml:space="preserve">    (อบรมสรีรวิทยา/m-learning)</t>
  </si>
  <si>
    <t xml:space="preserve"> - จำนวนผู้เข้าร่วมโครงการ (m-learning)</t>
  </si>
  <si>
    <t>&gt;80</t>
  </si>
  <si>
    <t>ประเด็นยุทธศาสตร์ที่ 2</t>
  </si>
  <si>
    <t xml:space="preserve"> - จำนวนบุคลากรที่ผ่านการอบรมพัฒนาศักยภาพบุคลากร</t>
  </si>
  <si>
    <t xml:space="preserve"> - ระดับความพึงพอใจของผู้รับบริการการบริการวิชาการด้าน</t>
  </si>
  <si>
    <t xml:space="preserve"> - จำนวนทุนวิจัยจากแหล่งทุนภายนอกมหาวิทยาลัยฯ</t>
  </si>
  <si>
    <t>จำนวนทุน</t>
  </si>
  <si>
    <t xml:space="preserve">  </t>
  </si>
  <si>
    <t xml:space="preserve"> - จำนวนโครงการที่มีการส่งเสริมการนำผลจากการบริการ</t>
  </si>
  <si>
    <t xml:space="preserve"> - จำนวนโครงการที่มีการบริการวิชาการแบบบูรณาการ</t>
  </si>
  <si>
    <t xml:space="preserve"> - จำนวนโครงการบริการวิชาการที่ชุมชนมีส่วนร่วมในการ</t>
  </si>
  <si>
    <t xml:space="preserve">   กำหนดความต้องการ</t>
  </si>
  <si>
    <t xml:space="preserve">≥50% </t>
  </si>
  <si>
    <t xml:space="preserve">   ให้เป็นนักวิจัยที่มีคุณภาพ (จากจำนวนบุคลากรที่ปฏิบัติงาน</t>
  </si>
  <si>
    <t xml:space="preserve">   อยู่จริง)</t>
  </si>
  <si>
    <t xml:space="preserve">    สุขภาพสู่ชุมชน</t>
  </si>
  <si>
    <t xml:space="preserve">   วิชาการไปพัฒนาให้มีประสิทธิภาพยิ่งขึ้น</t>
  </si>
  <si>
    <t xml:space="preserve">    เรียนรู้</t>
  </si>
  <si>
    <t xml:space="preserve"> - จำนวนผู้เข้าร่วมโครงการ (อบรมสรีรวิทยา)</t>
  </si>
  <si>
    <t>3</t>
  </si>
  <si>
    <t>กิจกรรมหลัก จ่ายค่าสมาชิกรายปีศูนย์กีฬาและสุขภาพ</t>
  </si>
  <si>
    <t>งาน/โครงการ งานวิจัย พัฒนาและถ่ายทอดเทคโนโลยี</t>
  </si>
  <si>
    <t>(266,830.9. : 1)</t>
  </si>
  <si>
    <t>ปี พ.ศ.2558</t>
  </si>
  <si>
    <t>พ.ศ.2562</t>
  </si>
  <si>
    <t>คณบดีสำนักวิชาแพทยศาสตร์ และคุณสวีรยา แสงศรี</t>
  </si>
  <si>
    <t xml:space="preserve"> เม.ย.59</t>
  </si>
  <si>
    <t xml:space="preserve"> - จ่ายค่าบำรุงกลุ่มสมาพันธ์นิสิตนักศึกษาแพทย์แห่งประเทศไทย</t>
  </si>
  <si>
    <t xml:space="preserve"> - จัดทำบอร์ดปฏิทินปฏิบัติงานประจำปี</t>
  </si>
  <si>
    <t xml:space="preserve"> - จัดทำจุลสารวิทยาศาสตร์การแพทย์</t>
  </si>
  <si>
    <t xml:space="preserve"> ต.ค.59</t>
  </si>
  <si>
    <t xml:space="preserve"> - แข่งขันกีฬานิสิตนักศึกษาแพทย์แห่งประเทศไทย (กีฬาเข็มสัมพันธ์)</t>
  </si>
  <si>
    <t xml:space="preserve"> ต.ค.58</t>
  </si>
  <si>
    <t>นางสาวดวงสมร วงศ์ลิ่ม และสโมสรนักศึกษา)</t>
  </si>
  <si>
    <t xml:space="preserve"> - อบรมเชิงปฏิบัติการจิตตปัญญาศึกษา (Contemplative Education)</t>
  </si>
  <si>
    <t xml:space="preserve">ฝ่ายกิจการนักศึกษาฯ (อ.ดร.ผานิตย์ คุ้มฮิ้น </t>
  </si>
  <si>
    <t>และนางสาวดวงสมร วงศ์ลิ่ม)</t>
  </si>
  <si>
    <t>อ.ดร.ผานิตย์ คุ้มฮิ้น และนางสาวดวงสมร วงศ์ลิ่ม)</t>
  </si>
  <si>
    <t xml:space="preserve"> ส.ค.59</t>
  </si>
  <si>
    <t xml:space="preserve">อ.ดร.ดุษฎี ชินนาพันธ์, อ.กฤตนุ ฝูงทองเจริญ,  </t>
  </si>
  <si>
    <t>นายสุรศักดิ์ นาควิโรจน์ และนักศึกษาแพทย์ชั้นปีที่ 2)</t>
  </si>
  <si>
    <t xml:space="preserve">นายภรัณยู คงทอง, นางสาวศุจิรัตน์ บุญรัศมี </t>
  </si>
  <si>
    <t>ฝ่ายกิจการนักศึกษาฯ (อ.ดร.ดุษฎี ชินนาพันธ์, อ.นพ.กฤตนุ</t>
  </si>
  <si>
    <t xml:space="preserve">ฝูงทองเจริญ, นายสุรศักด์ นาควิโรจน์ นายภรัณยู คงทอง, </t>
  </si>
  <si>
    <t>นางสาวดวงสมร วงค์ลิ่ม)</t>
  </si>
  <si>
    <t>นางสาวศุจิรัตน์ บุญรัศมี, นางสาวธัญญรัตน์ เบญจกุล และ</t>
  </si>
  <si>
    <t xml:space="preserve">อ.ดร.ดุษฎี ชินนาพันธ์, นายสุรศักด์ นาควิโรจน์ </t>
  </si>
  <si>
    <t xml:space="preserve">ฝ่ายกิจการนักศึกษาฯ (อ.ดร.ดุษฎี ชินนาพันธ์, </t>
  </si>
  <si>
    <t xml:space="preserve">นายสุรศักดิ์ นาควิโรจน์, นายภรัณยู คงทอง </t>
  </si>
  <si>
    <t xml:space="preserve">ฝ่ายกิจการนักศึกษาฯ (ผศ.ดร.ศราวุธ ปาลิโภชน์ </t>
  </si>
  <si>
    <t xml:space="preserve"> - จัดกิจกรรมวันไหว้ครู, มอบโล่ประกาศเกียรติคุณจากแพทยสภา และเกียรติบัตรแก่นักศึกษาแพทย์</t>
  </si>
  <si>
    <t>ส.ค.- กย. 59</t>
  </si>
  <si>
    <t>ฝ่ายกิจการนักศึกษา ฝ่ายวิชาการ และเลขานุการสำนักวิชาฯ (อ.นพ.กฤตนุ ฝูงทองเจริญ, นายภรัณยู คงทอง, นางสาวศุจิรัตน์ บุญรัศมี, นางสาวดวงสมร วงค์ลิ่ม และนักศึกษาแพทย์ชั้นปีที่ 3)</t>
  </si>
  <si>
    <t xml:space="preserve"> - ต้อนรับคณะกรรมการมอบทุนการศึกษาสำหรับนักศึกษาแพทย์ (โครงการใหม่)</t>
  </si>
  <si>
    <t>ต.ค.58</t>
  </si>
  <si>
    <t>ฝ่ายกิจการนักศึกษา (อ.นพ.พันธ์ชัย รัตนสุวรรณ และ อ.ดร.ดุษฎี ชินนาพันธ์ และนางสาวดวงสมร วงค์ลิ่ม)</t>
  </si>
  <si>
    <t>ฝ่ายกิจการนักศึกษา (อ.นพ.พันธ์ชัย รัตนสุวรรณ, ผศ.ดร.ศราวุธ ปาลิโภชน์ อ.นพ.อภิศิษฎ์ ไทยยานันท์ นายภรัณยู คงทอง นางสาวดวงสมร วงค์ลิ่ม)</t>
  </si>
  <si>
    <t>ฝ่ายวิชาการ (อ.ดร.พิชชานีย์ จริยพงศ์, นางสาวศุจิรัตน์ บุญรัศมี นายภรัณยูง คงทอง และนางสาวสุวีรยา แสงศรี)</t>
  </si>
  <si>
    <t xml:space="preserve"> - เข้าร่วมแข่งขันทางวิชาการระดับนานาชาติ</t>
  </si>
  <si>
    <t xml:space="preserve"> - เตรียมความพร้อมในการเข้าร่วมแข่งขัน  Inter-Medical Physiology Quiz </t>
  </si>
  <si>
    <t xml:space="preserve"> - เตรียมความพร้อมในการเข้าร่วมแข่งขัน International Medical Microbiology Parasitology </t>
  </si>
  <si>
    <t xml:space="preserve">   and Immunology Competition </t>
  </si>
  <si>
    <t xml:space="preserve"> - เข้าร่วมแข่งขัน International Medical Microbiology Parasitology and Immunology Competition </t>
  </si>
  <si>
    <t xml:space="preserve">   อ.พุทธรดา นิลเอสงค์, อ.ดร.ชูชาติ พันธ์สวัสดิ์</t>
  </si>
  <si>
    <t xml:space="preserve">   อ.ดร.ประสิทธิ์ นาเอก และ ผศ.ดร.ศราวุธ ปาลิโภชน์</t>
  </si>
  <si>
    <t>ฝ่ายวิชาการ (อาจารย์สรีรวิทยา/จุลชีววิทยา)</t>
  </si>
  <si>
    <t xml:space="preserve"> - เตรียมความพร้อมการเรียนแบบ PBL และอบรมเชิงปฏิบัติการเพื่อเสริมทักษะการเรียนรู้ของ</t>
  </si>
  <si>
    <t xml:space="preserve">   นักเรียนแพทย์ใหม่ เรื่อง "Learning how to learn"</t>
  </si>
  <si>
    <t xml:space="preserve"> เม.ย.- มิ.ย.59</t>
  </si>
  <si>
    <t>ฝ่ายวิชาการ (อ.ดร.รพีพร ขวัญเชื้อ, อ.ดร.อยู่เย็น นาคฉุย,</t>
  </si>
  <si>
    <t>นางสาวจารึก พรหมคลี่, นางสาวพรผกา หมวกแก้ว,</t>
  </si>
  <si>
    <t>นางสาวเสาวลี บุญเมือง นางสาวสุวีรยา แสงศรี และ</t>
  </si>
  <si>
    <t>นางสาวดวงสมร วงศ์ลิ่ม)</t>
  </si>
  <si>
    <t>สาขาวิชาวิทยาศาสตร์การแพทย์</t>
  </si>
  <si>
    <t>งบประมาณต่อเนื่องจากส่วนส่งเสริมวิชาการ</t>
  </si>
  <si>
    <t>กิจกรรมหลัก เปิดหลักสูตรระดับบัณฑิตศึกษา</t>
  </si>
  <si>
    <t xml:space="preserve"> - ศึกษาความเป็นไปได้ในการเปิดหลักสูตรวิทยาศาสตมหาบัณฑิตและดุษฎีบัณฑิต สาขาวิทยาศาสตร์การแพทย์</t>
  </si>
  <si>
    <t xml:space="preserve"> - จัดทำหลักสูตรวิทยาศาสตมหาบัณฑิตและดุษฎีบัณฑิต สาขาวิทยาศาสตร์การแพทย์</t>
  </si>
  <si>
    <t xml:space="preserve"> - ประเมินหลักสูตรแพทยศาสตรบัณฑิต (ต่อเนื่องจากปีงบประมาณ พ.ศ.2558)</t>
  </si>
  <si>
    <t xml:space="preserve"> - ปรับปรุงหลักสูตรแพทยศาสตรบัณฑิต</t>
  </si>
  <si>
    <t>ผู้รับผิดชอบหลักสูตรฝ่ายวิชาการ</t>
  </si>
  <si>
    <t>กิจกรรมหลัก รับการตรวจประเมินจากกลุ่มสถาบันแพทยศาสตร์แห่งประเทศไทย</t>
  </si>
  <si>
    <t xml:space="preserve"> - เกณฑ์คุณภาพการศึกษาสู่คุณภาพสู่ความเป็นเลิศ (EdPEx)</t>
  </si>
  <si>
    <t>ฝ่ายแพทยศาสตรศึกษาฯ</t>
  </si>
  <si>
    <t>ฝ่ายแพทยศาสตรศึกษาฯ (อ.นพ.ธีระพันธ์ สงนุ้ย)</t>
  </si>
  <si>
    <t xml:space="preserve"> - WFME</t>
  </si>
  <si>
    <t xml:space="preserve"> - รายวิชาเวชศาสตร์ครอบครัวและชุมชน 1, 2 และ 3</t>
  </si>
  <si>
    <t xml:space="preserve"> - อบรมเชิงปฏิบัติการ "Thinking Skill"</t>
  </si>
  <si>
    <t>ฝ่ายวิชาการ และนายสุรศักดิ์ นาควิโรจน์</t>
  </si>
  <si>
    <t xml:space="preserve"> - ประชุมกรรมการบริหารหลักสูตรแพทยศาสตรบัณฑิต</t>
  </si>
  <si>
    <t>กรรมการบริหารหลักสูตรฯ</t>
  </si>
  <si>
    <t>4 ครั้ง</t>
  </si>
  <si>
    <t xml:space="preserve"> - พัฒนาเครือข่ายคลินิกสหสถาบัน (CRC)</t>
  </si>
  <si>
    <t xml:space="preserve"> - โครงการสัมมนา WFME (โครงการใหม่)</t>
  </si>
  <si>
    <t xml:space="preserve">ฝ่ายแพทยศาสตรศึกษาฯ (อ.นพ.ธีระพันธ์ สงนุ้ย) </t>
  </si>
  <si>
    <t xml:space="preserve"> ม.ค.59</t>
  </si>
  <si>
    <t xml:space="preserve">ฝ่ายวิชาการ (คณบดี และและนางสาวพรผกา หมวกแก้ว)  </t>
  </si>
  <si>
    <t xml:space="preserve">ฝ่ายแพทยศาสตรศึกษาฯ (อ.ดร.พุทธรดา นิลเอสงค์ </t>
  </si>
  <si>
    <t xml:space="preserve">ฝ่ายกิจการนักศึกษาฯ (อ.ดร.สุจิตรา สมุหเสนีโต, </t>
  </si>
  <si>
    <t xml:space="preserve">อ.ดร.ดุษฎี ชินนาพันธ์, อ.นพ.กฤตนุ ฝูงทองเจริญ, </t>
  </si>
  <si>
    <t xml:space="preserve">อ.พญ.ธันยพร ดิเรกสุนทร, นางสาวธัญญรัตน์ เบญจกุล </t>
  </si>
  <si>
    <t>และนางสาวศุจิรัตน์ บุญรัศมี)</t>
  </si>
  <si>
    <t>ฝ่ายบริหารและวางแผน คุณจารึก พรหมคลี่</t>
  </si>
  <si>
    <t>คณบดี คณะกรรมการฯ และนางสาวดวงสมร วงศ์ลิ่ม</t>
  </si>
  <si>
    <t>อ.นพ.ณัฐสร นิยะมานนท์ และสโมสรนักศึกษาแพทย์</t>
  </si>
  <si>
    <t>ฝ่ายวิชาการ (อ.นพ.พันธ์ชัย รัตนสุวรรณ)</t>
  </si>
  <si>
    <t xml:space="preserve">ฝ่ายกิจการนักศึกษาฯ และฝ่ายวิจัยและบริการวิชาการ </t>
  </si>
  <si>
    <t>(อ.ดร.สุจิตรา สมุหเสนีโต)</t>
  </si>
  <si>
    <t>นางสาวศุจิรัตน์ บุญรัศมี และนายภรัณยู คงทอง)</t>
  </si>
  <si>
    <t>80 - 84</t>
  </si>
  <si>
    <t xml:space="preserve">2.76 - </t>
  </si>
  <si>
    <t xml:space="preserve"> - ตรวจประเมินจากลุ่มสถาบันแพทยศาสตร์แห่งประเทศไทย</t>
  </si>
  <si>
    <t>กิจกรรมหลัก  จ่ายเงินสมทบเข้ากองทุนเพื่อกิจการสำนักวิชาแพทยศาสตร์</t>
  </si>
  <si>
    <t>งาน/โครงการ  สนับสนุนการพัฒนาวิชาการ</t>
  </si>
  <si>
    <t>1 โครงการ</t>
  </si>
  <si>
    <t>2 โครงการ</t>
  </si>
  <si>
    <t>เชิงนโยบาย</t>
  </si>
  <si>
    <t>ปรับเกณฑ์ใหม่</t>
  </si>
  <si>
    <t xml:space="preserve"> - การพัฒนาศักยภาพการวิจัย</t>
  </si>
  <si>
    <t xml:space="preserve"> - จำนวนกิจกรรมส่งเสริมการวิจัยของอาจารย์</t>
  </si>
  <si>
    <t xml:space="preserve"> - จำนวนอาจารย์ใหม่ (ไม่เกิน 5 ปีและไม่มีตำแหน่ง</t>
  </si>
  <si>
    <t xml:space="preserve">   ทางวิชาการ) ที่ยื่นขอรับทุนวิจัย</t>
  </si>
  <si>
    <t xml:space="preserve"> -  งบประมาณโครงการวิจัยจากหน่วยงานภายนอกต่อ</t>
  </si>
  <si>
    <t>บาท</t>
  </si>
  <si>
    <t xml:space="preserve">    จำนวนอาจารย์</t>
  </si>
  <si>
    <t xml:space="preserve"> - จำนวนผลงานในวารสาร ISI/Scopus หรือยื่นขอจด</t>
  </si>
  <si>
    <t>ผลงาน/ชิ้น</t>
  </si>
  <si>
    <t xml:space="preserve">   ทรัพย์สินทางปัญญาต่อจำนวนอาจารย์</t>
  </si>
  <si>
    <t xml:space="preserve"> - จำนวนอาจารย์ที่ยื่นขอตำแหน่งทางวิชาการ</t>
  </si>
  <si>
    <t>นักศึกษา</t>
  </si>
  <si>
    <t xml:space="preserve"> -  จำนวนกิจกรรมส่งเสริมการวิจัยในระดับปริญญาตรี</t>
  </si>
  <si>
    <t xml:space="preserve"> - จำนวนวิทยานิพนธ์ที่ได้รับทุนสนับสนุน</t>
  </si>
  <si>
    <t>เรื่อง</t>
  </si>
  <si>
    <t xml:space="preserve"> - จำนวนผลงานวิจัยบัณฑิตศึกษาที่ได้รับการเผยแพร่</t>
  </si>
  <si>
    <t xml:space="preserve">   ในวารสาร</t>
  </si>
  <si>
    <t xml:space="preserve"> - จำนวนผลงานวิจัยบัณฑิตศึกษาที่ได้รับการเผยแพร่ในการ</t>
  </si>
  <si>
    <t xml:space="preserve">   ประชุมวิชาการ</t>
  </si>
  <si>
    <t xml:space="preserve"> - จำนวนผลงานวิจัยจากโครงงานปริญญาตรีที่ได้รับ</t>
  </si>
  <si>
    <t xml:space="preserve">   การเผยแพร่ /จัดแสดง หรือได้รับรางวัล</t>
  </si>
  <si>
    <t>กิจกรรมหลัก  จัดการเรียนการสอนชั้นคลินิก</t>
  </si>
  <si>
    <t>50/ (48)</t>
  </si>
  <si>
    <t>288/ (288)</t>
  </si>
  <si>
    <t>คณบดีสำนักวิชาแพทยศาสตร์</t>
  </si>
  <si>
    <t>3 กิจกรรมหลัก/</t>
  </si>
  <si>
    <t>4 กิจกรรมย่อย</t>
  </si>
  <si>
    <t>ของบประมาณผ่านส่วนส่งเสริมวิชาการ</t>
  </si>
  <si>
    <t>คณบดีฯ และนางสาวพรผกา หมวกแก้ว</t>
  </si>
  <si>
    <t>(1,098,500)</t>
  </si>
  <si>
    <t>กิจกรรมหลัก พัฒนาความพร้อมสำหรับการสอบความรู้ความสามารถในการประกอบวิชาชีพเวชกรรม</t>
  </si>
  <si>
    <t>ฝ่ายบริหารและวางแผน</t>
  </si>
  <si>
    <t>คณบดีฯ เลขานุการฝ่ายบริหารฯ  และคุณจารึก พรหมคลี่</t>
  </si>
  <si>
    <t>สายวิชาการ 15 ชม.,</t>
  </si>
  <si>
    <t>สายปฏิบัติการฯ 10 ชม.,</t>
  </si>
  <si>
    <t>5 โครงการ</t>
  </si>
  <si>
    <t>มหัทธนตระกูล และบุคลากรในสำนักวิชาฯ)</t>
  </si>
  <si>
    <t xml:space="preserve"> - จัดกิจกรรมหน่วยแพทย์พื้นที่ (หากเกิดอุทกภัย ขอรับการจัดสรรงบประมาณจากงบกลาง) </t>
  </si>
  <si>
    <t xml:space="preserve">   (ไม่นับจำนวนกิจกรรม)</t>
  </si>
  <si>
    <t>งบ กนศ.</t>
  </si>
  <si>
    <t>อ.พญ.นิตาทิพย์ เอกเกษม, อ.พญ.วันดี ชั้นประเสริฐภิญโญ,</t>
  </si>
  <si>
    <t>ฝ่ายวิจัยและบริการวิชาการ (อ.นพ.ธีระพันธ์ สงนุ้ย)</t>
  </si>
  <si>
    <t>งปม. จากอาศรมฯ</t>
  </si>
  <si>
    <t xml:space="preserve"> - จัดกิจกรรมวันมหิดลและการให้บริการวิชาการแก่สังคม (กิจกรรมวางพวงมาลา)</t>
  </si>
  <si>
    <t>งปม. จาก กนศ.</t>
  </si>
  <si>
    <t>ฝ่ายวิชาการ (อ.ดร.พิชชานีย จริยพงศ์,</t>
  </si>
  <si>
    <t>งปม.ภาคสนาม</t>
  </si>
  <si>
    <t>ฝ่ายกิจการนักศึกษาฯ (ผศ.ดร.ศราวุธ ปาลิโภชน์)</t>
  </si>
  <si>
    <t xml:space="preserve">ฝ่ายวิชาการ และฝ่ายกิจการนักศึกษาฯ </t>
  </si>
  <si>
    <t>(อ.ดร.รพีพร ขวัญเชื้อ, ผศ.ดร.ศราวุธ ปาลิโภชน์,</t>
  </si>
  <si>
    <t xml:space="preserve"> พ.ย. - ต.ค.59</t>
  </si>
  <si>
    <t>ฝ่ายวิชาการ (อ.ดร.รพีพร ขวัญเชื้อ)</t>
  </si>
  <si>
    <t>ฝ่ายกิจการนักศึกษาฯ (อ.ดร.ดุษฎี ชินนาพันธ์</t>
  </si>
  <si>
    <t>ฝ่ายกิจการนักศึกษาฯ, ฝ่ายวิชาการ, คณบดี</t>
  </si>
  <si>
    <t>ฝ่ายแพทยศาสตรศึกษาฯ (อ.นพ.ธีระพันธ์ สงนุ้ย,</t>
  </si>
  <si>
    <t xml:space="preserve">อ.ดร.นพ.ปรัชญะพันธุ์ เพชรช่วย และ อ.ดร.ชูชาติ </t>
  </si>
  <si>
    <t>พันธ์สวัสดิ์)</t>
  </si>
  <si>
    <t>ฝ่ายแพทยศาสตรศึกษาฯ (อ.ดร.อยู่เย็น นาคฉุย</t>
  </si>
  <si>
    <t>และนางสาวจารึก พรหมคลี่)</t>
  </si>
  <si>
    <t>ฝ่ายกิจการนักศึกษาฯ และฝ่ายแพทยศาสตรศึกษาฯ</t>
  </si>
  <si>
    <t>ฝ่ายวิจัยและบริการวิชาการ (ผศ.ดร.ศราวุธ ปาลิโภชน์)</t>
  </si>
  <si>
    <t>ฝ่ายวิจัยและบริการวิชาการ (อ.ดร.ชูชาติ พันธ์สวัสดิ์)</t>
  </si>
  <si>
    <t>(6.05 : 1)</t>
  </si>
  <si>
    <t>/ (4.46)</t>
  </si>
  <si>
    <t xml:space="preserve"> - จัดหานักวิชาการสาขาวิชาวิทยาศาสตร์การแพทย์</t>
  </si>
  <si>
    <t xml:space="preserve"> - พัฒนาความพร้อมสำหรับการสอบความรู้ความสามารถในการประกอบวิชาชีพเวชกรรม</t>
  </si>
  <si>
    <t xml:space="preserve">กิจกรรมหลัก เปิดโลกทัศน์ก้าวไกลสู่สากล </t>
  </si>
  <si>
    <t xml:space="preserve"> - เตรียมความพร้อมการเรียนรู้สู่ประตูอาเซียน</t>
  </si>
  <si>
    <t xml:space="preserve"> - จำนวนอาจารย์ใหม่ (ไม่เกิน 5 ปี และไม่มีตำแหน่งทาง</t>
  </si>
  <si>
    <t>(3)</t>
  </si>
  <si>
    <t>(4)</t>
  </si>
  <si>
    <t>(5)</t>
  </si>
  <si>
    <t>(2)</t>
  </si>
  <si>
    <t>(38,632.56)</t>
  </si>
  <si>
    <t>(39,200)</t>
  </si>
  <si>
    <t>(0.33)</t>
  </si>
  <si>
    <t>(0.24)</t>
  </si>
  <si>
    <t>1/ (N/A)</t>
  </si>
  <si>
    <t>70/ (N/A)</t>
  </si>
  <si>
    <t>ดี/ (ดีมาก)</t>
  </si>
  <si>
    <t>เพิ่มขึ้น/</t>
  </si>
  <si>
    <t>(น้อยลง)</t>
  </si>
  <si>
    <t>&gt;=90/ (100)</t>
  </si>
  <si>
    <t>/(4.12), (4.40)</t>
  </si>
  <si>
    <t>&gt;80/ (60)</t>
  </si>
  <si>
    <t>≥50% /</t>
  </si>
  <si>
    <t>(100)</t>
  </si>
  <si>
    <t>&gt;3.51/ (4.52)</t>
  </si>
  <si>
    <t>2/ (3)</t>
  </si>
  <si>
    <t>&gt;80/ (96.92)</t>
  </si>
  <si>
    <t>&gt;80/ (95.99)</t>
  </si>
  <si>
    <t>5/ (+0.58)</t>
  </si>
  <si>
    <t>(205,584.3. : 1)</t>
  </si>
  <si>
    <t>5/ (+4.88)</t>
  </si>
  <si>
    <t>2/ (1)</t>
  </si>
  <si>
    <t>2/ (6)</t>
  </si>
  <si>
    <t>2/ (N/A)</t>
  </si>
  <si>
    <t xml:space="preserve"> - ผลประเมินความพึงพอใจภาพรวมของโครงการ</t>
  </si>
  <si>
    <t xml:space="preserve">    ประชาสัมพันธ์หลักสูตร</t>
  </si>
  <si>
    <t xml:space="preserve">   วิชาการ) ที่มีผลงานเผยแพร่ในวารสาร ISI /Scopus</t>
  </si>
  <si>
    <t xml:space="preserve">   /TCI</t>
  </si>
  <si>
    <t>65/ (95.83)</t>
  </si>
  <si>
    <t xml:space="preserve"> ≤15 / (0.0)</t>
  </si>
  <si>
    <t xml:space="preserve"> ม.ค.60</t>
  </si>
  <si>
    <t>ฝ่ายกิจการนักศึกษา (อ.นพ.สุรศักดิ์ วิจิตรพงศ์จินดา,</t>
  </si>
  <si>
    <t xml:space="preserve"> มิ.ย.60</t>
  </si>
  <si>
    <t xml:space="preserve"> ก.ค. - ก.ย.60</t>
  </si>
  <si>
    <t xml:space="preserve"> - จัดกิจกรรมการจัดการเรียนการสอน การซักประวัติผู้ป่วย และการตรวจร่างกาย</t>
  </si>
  <si>
    <t>ฝ่ายวิชาการ (อ.ดร.พุทธรดา นิลเอสงค์ และ นส.พรผกา</t>
  </si>
  <si>
    <t>หมวกแก้ว)</t>
  </si>
  <si>
    <t xml:space="preserve"> - อบรมการเขียนโครงการขั้นตอนการดำเนินงานและประเมินผลโครงการ ประจำปี 2560</t>
  </si>
  <si>
    <t xml:space="preserve"> - สัมภาษณ์ทุนการศึกษา ประจำปีการศึกษา 2560 (โครงการใหม่)</t>
  </si>
  <si>
    <t xml:space="preserve"> - ประกวดร้องเพลง Medical Singing Contest (โครงการใหม่)</t>
  </si>
  <si>
    <t>ฝ่ายกิจการนักศึกษาฯ</t>
  </si>
  <si>
    <t xml:space="preserve"> - อบรมความรู้เรื่องดนตรีไทย (โครงการใหม่)</t>
  </si>
  <si>
    <t xml:space="preserve"> - แข่งขันตอบปัญหาทางการแพทย์ Medical Contest (โครงการใหม่)</t>
  </si>
  <si>
    <t xml:space="preserve"> - ประชุมประจำปีสมาพันธ์นิสิตนักศึกษาแพทย์เอเชียประเทศไทย AMSATH Conference (โครงการใหม่)</t>
  </si>
  <si>
    <t xml:space="preserve"> - สัมมนาและทำกิจกรรมร่วมโดยองค์กร IFASA (โครงการใหม่)</t>
  </si>
  <si>
    <t xml:space="preserve"> - เตรียมความพร้อมการสอบ NLE (โครงการใหม่)</t>
  </si>
  <si>
    <t xml:space="preserve"> ต.ค. - ธ.ค.59</t>
  </si>
  <si>
    <t xml:space="preserve"> - เลือกตั้งนายกสโมสรนักศึกษาแพทย์และคณะกรรมการประจำปีการศึกษา 2560</t>
  </si>
  <si>
    <t xml:space="preserve"> เม.ย. - มิ.ย.60</t>
  </si>
  <si>
    <t xml:space="preserve"> ก.ค.- ส.ค.60</t>
  </si>
  <si>
    <t xml:space="preserve"> - เตรียมความพร้อมการเรียนมหกายวิภาคศาสตร์</t>
  </si>
  <si>
    <t xml:space="preserve"> ต.ค.- พ.ย.59</t>
  </si>
  <si>
    <t xml:space="preserve"> ก.ค. - ส.ค.60</t>
  </si>
  <si>
    <t xml:space="preserve"> มี.ค.60</t>
  </si>
  <si>
    <t xml:space="preserve"> - จัดกิจกรรมวันมหิดล</t>
  </si>
  <si>
    <t>ฝ่ายกิจการนักศึกษาฯ (ของบจากส่วนกิจการนักศึกษา)</t>
  </si>
  <si>
    <t xml:space="preserve"> - จัดกิจกรรมออกกำลังกายร่างกายแข็งแรง</t>
  </si>
  <si>
    <t>25 กิจกรรมย่อย</t>
  </si>
  <si>
    <t>อ.ดร.สุจิตรา สมุหเสนีโต  และอาจารย์สาขาสรีรวิทยา)</t>
  </si>
  <si>
    <t xml:space="preserve"> ม.ค..- มี.ค.60</t>
  </si>
  <si>
    <t>1 กิจกรรมย่อย</t>
  </si>
  <si>
    <t xml:space="preserve"> ก.ค.60</t>
  </si>
  <si>
    <t>30 กิจกรรมย่อย</t>
  </si>
  <si>
    <t>กิจกรรมหลัก  จัดกิจกรรมเสริมหลักสูตรระดับบัณฑิตศึกษา</t>
  </si>
  <si>
    <t>6 รายวิชา</t>
  </si>
  <si>
    <t xml:space="preserve"> - รายวิชาชั้นปีที่ 2</t>
  </si>
  <si>
    <t xml:space="preserve"> - รายวิชา MSS-102 กิจกรรมนอกสถานที่</t>
  </si>
  <si>
    <t>ฝ่ายวิชาการ (อ.พญ.ธันยพร ดิเรกสุนทร)</t>
  </si>
  <si>
    <t xml:space="preserve"> - รายวิชา MSS-101 กิจกรรมเสริมทักษะด้านการสื่อสารสำหรับนักศึกษาแพทย์</t>
  </si>
  <si>
    <t xml:space="preserve"> - รายวิชา PCS-224 (วงจรวิวัฒน์แห่งชีวิต) จัดกิจกรรมฝึกทักษะนอกสถานที่</t>
  </si>
  <si>
    <t>ฝ่ายวิชาการ (อ.ดร.สุจิตรา สมุหเสนีโต)</t>
  </si>
  <si>
    <t>ฝ่ายวิชาการ (อ.นพ.ธีระพันธ์ สงนุ้ย)</t>
  </si>
  <si>
    <t xml:space="preserve"> เม.ย.60</t>
  </si>
  <si>
    <t xml:space="preserve"> - เข้าร่วมประชุมแพทยศาสตรศึกษา (อาจารย์ใหม่ตั้งแต่ปีแรก, อาจารย์เก่าทุกๆ 3 ปี)</t>
  </si>
  <si>
    <t>ฝ่ายแพทยศาสตรศึกษา</t>
  </si>
  <si>
    <t xml:space="preserve"> - เพิ่มขีดความสามารถสู่การเป็นอาจารย์แพทย์พี่เลี้ยง</t>
  </si>
  <si>
    <t xml:space="preserve"> - ประชุมการเรียนการสอนชั้นคลินิกร่วมกับโรงพยาบาลร่วมผลิตแพทย์</t>
  </si>
  <si>
    <t xml:space="preserve">   โรงเรียนแพทย์ (โครงการส่งเสริมจริยธรรมสำหรับนักศึกษาแพทย์และบุคลากร)</t>
  </si>
  <si>
    <t>ฝ่ายกิจการนักศึกษา</t>
  </si>
  <si>
    <t xml:space="preserve"> - เดินทางไปประชุมร่วมกับแพทยสภา สกอ. กสพท. กระทรวงสาธารณสุข และคณะแพทยศาสตร์ใหม่ </t>
  </si>
  <si>
    <t>ฝ่ายแพทยศสตรศึกษาฯ (คณบดี/ รองคณบดี)</t>
  </si>
  <si>
    <t xml:space="preserve"> - จัดกิจกรรมแรกพบ เครือข่ายโรงเรียนแพทย์</t>
  </si>
  <si>
    <t xml:space="preserve"> - กิจกรรม Medexpo เครือข่ายโรงเรียนแพทย์</t>
  </si>
  <si>
    <t xml:space="preserve"> - กิจกรรม Open House เปิดรั้วโรงเรียนแพทย์</t>
  </si>
  <si>
    <t xml:space="preserve">   ฝ่ายกิจการนักศึกษาฯ</t>
  </si>
  <si>
    <t xml:space="preserve"> - เข้าร่วมประชุมโครงการเยาวชนรางวัลสมเด็จเจ้าฟ้ามหิดล</t>
  </si>
  <si>
    <t>5 ครั้ง</t>
  </si>
  <si>
    <t xml:space="preserve"> ม.ค.- มี.ค.60</t>
  </si>
  <si>
    <t>ฝ่ายแพทยศาสตรศึกษาฯ (อ.นพ.ธีระพันธ์ สงนุ้ย อ.พญ.ณัฐสร นิยะมานนท์ และนายสุรศักดิ์ นาควิโรจน์)</t>
  </si>
  <si>
    <t>ฝ่ายวิจัยและบริการฯ</t>
  </si>
  <si>
    <t xml:space="preserve"> ม.ค. - มี.ค.60</t>
  </si>
  <si>
    <t>15 กิจกรรม</t>
  </si>
  <si>
    <t xml:space="preserve"> มิ.ย.- ก.ค.60</t>
  </si>
  <si>
    <t xml:space="preserve"> ก.ย.60</t>
  </si>
  <si>
    <t>กิจกรรมหลัก ปรับปรุงหลักสูตรแพทยศาสตรบัณฑิต</t>
  </si>
  <si>
    <t xml:space="preserve"> - ดำเนินการประกาศรับนักเรียนเข้าศึกษาต่อในหลักสูตรแพทยศาสตร์ รุ่นที่ 10</t>
  </si>
  <si>
    <t xml:space="preserve"> - โครงการความร่วมมือทางด้านวิชาการและวิจัย (MOU) ระหว่าง Toho University หรือมหาวิทยาลัย</t>
  </si>
  <si>
    <t xml:space="preserve">   ในต่างประเทศ (โครงการใหม่)</t>
  </si>
  <si>
    <t xml:space="preserve"> - โครงการสถานที่ทำงานปลอดภัยและน่าทำงาน (โครงการใหม่)</t>
  </si>
  <si>
    <t xml:space="preserve"> - บริการวิชาการ/ บำเพ็ญประโยชน์แก่สังคมในวันมหิดล </t>
  </si>
  <si>
    <t>9 กิจกรรมย่อย</t>
  </si>
  <si>
    <t xml:space="preserve"> เม.ย.- พ.ค.60</t>
  </si>
  <si>
    <t xml:space="preserve"> - จัดกิจกรรมมุฑิตาจิต</t>
  </si>
  <si>
    <t>สโมสรนักศึกษา)</t>
  </si>
  <si>
    <t xml:space="preserve">   ปรัชญาดุษฎีบัณฑิต สาขาวิชาวิทยาศาสตร์การแพทย์)</t>
  </si>
  <si>
    <t>สาขาวิชาวิทยศาสตร์การแพทย์</t>
  </si>
  <si>
    <t>ฝ่ายกิจการนักศึกษาฯ (อ.นพ.นครัช พฤทธิ์รัตนาภา)</t>
  </si>
  <si>
    <t xml:space="preserve"> ก.ค.- ก.ย.60</t>
  </si>
  <si>
    <t>ฝ่ายแพทยศาสตรศึกษาฯ (อ.นพ.นครัช พฤทธิ์รัตนาภา)</t>
  </si>
  <si>
    <t xml:space="preserve"> เม.ย.- มิ.ย.60</t>
  </si>
  <si>
    <t>3 ครั้ง/ปี</t>
  </si>
  <si>
    <t>ฝ่ายแพทยศาสตรศึกษาฯ (ผศ.ดร.ชูชาติ พันธ์สวัสดิ์,</t>
  </si>
  <si>
    <t>ผศ.ดร.ศราวุธ ปาลิโภชน์, นางสาวดวงสมร วงศ์ลิ่ม และ</t>
  </si>
  <si>
    <t>นางสาวจารึก พรหมคลี่)</t>
  </si>
  <si>
    <t>(อ.นพ.พันธ์ชัย รัตนสุวรรณ, อ.ดร.นพ.ปรัชญะพันธ์ เพชรช่วย</t>
  </si>
  <si>
    <t>และ ผศ.ดร.ศราวุธ ปาลิโภชน์)</t>
  </si>
  <si>
    <t>17 โครงการ</t>
  </si>
  <si>
    <t>ปี พ.ศ.2559</t>
  </si>
  <si>
    <t>พ.ศ.2563</t>
  </si>
  <si>
    <t>(ต.ค.59- ธ.ค.59)</t>
  </si>
  <si>
    <t>(ม.ค.60- มี.ค.60)</t>
  </si>
  <si>
    <t>(เม.ย.60- มิ.ย.60)</t>
  </si>
  <si>
    <t>(ก.ค.60-ก.ย.60)</t>
  </si>
  <si>
    <t>ต.ค.59</t>
  </si>
  <si>
    <t>ก.ย.60</t>
  </si>
  <si>
    <t>290/ (289)</t>
  </si>
  <si>
    <t xml:space="preserve"> ต.ค. - พ.ย.59</t>
  </si>
  <si>
    <t xml:space="preserve"> ต.ค.60</t>
  </si>
  <si>
    <t>ใช้งบการเดินทางไปปฏิบัติงานของผู้บริหาร</t>
  </si>
  <si>
    <t>แผนงานรอง  แผนงานพัฒนาองค์กรและบุคลากร</t>
  </si>
  <si>
    <t>งาน/โครงการ  งานพัฒนาองค์กรและบุคลากร</t>
  </si>
  <si>
    <t xml:space="preserve">               ศึกษาดูงานนอกสถานที่</t>
  </si>
  <si>
    <t>กิจกรรมหลัก  การพัฒนาศักยภาพในการทำงานแก่บุคลากรโดยหน่วยงานภายนอก/สัมมนาหน่วยงาน/</t>
  </si>
  <si>
    <t xml:space="preserve"> - โครงการที่ 1 เสริมสร้างความเก่งด้านศิลปศาสตร์ </t>
  </si>
  <si>
    <t xml:space="preserve"> - โครงการที่ 2 จัดกิจกรรม Art in SMD (School of Medicine)</t>
  </si>
  <si>
    <t xml:space="preserve"> - โครงการที่ 3 แนะแนวและประชาสัมพันธ์หลักสูตรแพทยศาสตรบัณฑิต</t>
  </si>
  <si>
    <t xml:space="preserve"> - โครงการที่ 4 แนะแนวและประชาสัมพันธ์หลักสูตรระดับบัณฑิตศึกษา (หลักสูตรวิทยาศาสตรมหาบัณฑิต และ</t>
  </si>
  <si>
    <t xml:space="preserve"> - โครงการที่ 5 อบรมเชิงปฏิบัติการเตรียมความพร้อมการเรียนปฏิบัติการสรีรวิทยา (PowerLab)</t>
  </si>
  <si>
    <t xml:space="preserve"> - โครงการที่ 6 อบรมเสริมสร้างทักษะในการดำเนินการวิจัยของนักศึกษาระดับบัณฑิตศึกษา </t>
  </si>
  <si>
    <t xml:space="preserve"> - โครงการที่ 7 พัฒนาศักยภาพอาจารย์ที่ปรึกษานักศึกษาแพทย์</t>
  </si>
  <si>
    <t xml:space="preserve"> - โครงการที่ 8 จัดกิจกรรมคณบดี/อาจารย์ที่ปรึกษาพบนักศึกษา</t>
  </si>
  <si>
    <t xml:space="preserve"> - โครงการที่ 9 ให้คำปรึกษาแก่นักศึกษาที่มีปัญหาด้านการเรียนและสุขภาพจิต</t>
  </si>
  <si>
    <t xml:space="preserve"> - โครงการที่ 10 ประชุมวิชาการประจำปี 2560</t>
  </si>
  <si>
    <t xml:space="preserve"> - โครงการที่ 11 สัมมนาการพัฒนาและปรับปรุงการจัดทำ มคอ. และการจัดการเรียนการสอนของหลักสูตร</t>
  </si>
  <si>
    <t>แพทยศาสตรบัณฑิต</t>
  </si>
  <si>
    <t xml:space="preserve"> - โครงการที่ 12 อบรมเชิงปฏิบัติการ เรี่อง การวัดและประเมินผล</t>
  </si>
  <si>
    <t xml:space="preserve"> - โครงการที่ 13  สัมมนาระบบการประกันคุณภาพการศึกษา ปีการศึกษา 2559</t>
  </si>
  <si>
    <t xml:space="preserve"> - โครงการที่ 14 สัมมนาแลกเปลี่ยนเรียนรู้และถ่ายทอดประสบการณ์วิชาชีพแพทย์</t>
  </si>
  <si>
    <t xml:space="preserve"> - โครงการที่ 15 จัดกิจกรรม Knowledge Management Club</t>
  </si>
  <si>
    <t xml:space="preserve"> - โครงการที่ 16 สำนักวิชาพบโรงพยาบาลร่วมสร้างเครือข่ายวิจัยทางการแพทย์</t>
  </si>
  <si>
    <t>แผนงานรอง  แผนงานสนับสนุนการดำเนินงานเชิงนโยบายด้านสนับสนุนการเรียนการสอน</t>
  </si>
  <si>
    <t>แผนงานรอง  แผนงานสนับสนุนการดำเนินงานเชิงนโยบายด้านสนับสนุนการวิจัย</t>
  </si>
  <si>
    <t>งาน/โครงการ  สนับสนุนการพัฒนาศักยภาพการวิจัย</t>
  </si>
  <si>
    <t xml:space="preserve"> - โครงการที่ 17 Journal Club</t>
  </si>
  <si>
    <t xml:space="preserve"> - โครงการที่ 18 อบรมพัฒนาศักยภาพบุคลากรให้เป็นนักวิจัยที่มีคุณภาพ</t>
  </si>
  <si>
    <t>กิจกรรมหลัก  สนับสนุนการบริการวิชาการด้านสุขภาพและสวัสดิการชุมชน</t>
  </si>
  <si>
    <t>งาน/โครงการ  งานบริการวิชาการแก่ชุมชนที่ได้รับเงินอุดหนุนจากรัฐ</t>
  </si>
  <si>
    <t>กิจกรรมหลัก โครงการสร้างเสริมมวลกระดูกในนักเรียนและป้องกันกระดูกพรุนในผู้ใหญ่และผู้สูงอายุ</t>
  </si>
  <si>
    <t xml:space="preserve"> -  โครงการสร้างเสริมมวลกระดูกในนักเรียนและป้องกันกระดูกพรุนในผู้ใหญ่และผู้สูงอายุ</t>
  </si>
  <si>
    <t>แผนงานรอง  แผนงานสนับสนุนการดำเนินงานเชิงนโยบายด้านบริการวิชาการแก่ชุมชน</t>
  </si>
  <si>
    <t>งาน/โครงการ  สนับสนุนการบูรณาการพันธกิจสัมพันธ์กับชุมชน</t>
  </si>
  <si>
    <t>งาน/โครงการ  งานสนับสนุนการบูรณาการพันธกิจสัมพันธ์กับชุมชน</t>
  </si>
  <si>
    <t xml:space="preserve"> - โครงการที่ 19 บริการวิชาการโรคภูมิแพ้ในประชากรพื้นที่จังหวัดนครศรีธรรมราช</t>
  </si>
  <si>
    <t xml:space="preserve"> - โครงการที่ 20 บริการวิชาการด้านสุขภาพสู่ชุมชน</t>
  </si>
  <si>
    <t xml:space="preserve"> - โครงการที่ 21 ประเมินภาวะพร่องเอนไซม์แล็กเทสเบื้องต้นในเด็กชั้นประถมศึกษาจังหวัดนครศรีธรรมราช</t>
  </si>
  <si>
    <t>6 โครงการ</t>
  </si>
  <si>
    <t>9 โครงการ</t>
  </si>
  <si>
    <t>โครงการที่ 1</t>
  </si>
  <si>
    <t>โครงการที่ 2</t>
  </si>
  <si>
    <t>โครงการที่ 3</t>
  </si>
  <si>
    <t>4 คน</t>
  </si>
  <si>
    <t xml:space="preserve"> - จำนวนนักศึกษาที่เข้าร่วมโครงการ</t>
  </si>
  <si>
    <t xml:space="preserve"> - ความพึงพอใจของผู้เข้าร่วมโครงการ</t>
  </si>
  <si>
    <t>มาก</t>
  </si>
  <si>
    <t>80</t>
  </si>
  <si>
    <t>3/ (5)</t>
  </si>
  <si>
    <t>10/ (13)</t>
  </si>
  <si>
    <t>8/ (7)</t>
  </si>
  <si>
    <t>7/ (N/A)</t>
  </si>
  <si>
    <t>6/ (N/A)</t>
  </si>
  <si>
    <t>สำนักวิชาแพทยศาสตร์ หมุนเวียน 4 ฝ่าย (ของบจากส่วนกิจการนักศึกษา)</t>
  </si>
  <si>
    <t>(6.02 : 1)</t>
  </si>
  <si>
    <t>/ (100)</t>
  </si>
  <si>
    <t>3.00/ (100)</t>
  </si>
  <si>
    <t>4.00/ (4.46)</t>
  </si>
  <si>
    <t>4.00/ (4.52)</t>
  </si>
  <si>
    <t>&gt;80/ (85.5)</t>
  </si>
  <si>
    <t>5/ (+1.34)</t>
  </si>
  <si>
    <t>(180,009.5. : 1)</t>
  </si>
  <si>
    <t>1.การจัดทำ มคอ.3 มคอ.4 มคอ.5 และ มคอ.6 ของรายวิชา</t>
  </si>
  <si>
    <t>ในหลักสูตรแพทยศาสตรบัณฑิต ได้ถูกต้อง ครบถ้วน</t>
  </si>
  <si>
    <t xml:space="preserve"> และเสร็จภายในกำหนด</t>
  </si>
  <si>
    <t>2. การปรับปรุงและพัฒนาการจัดทำ มคอ. และ</t>
  </si>
  <si>
    <t>การจัดการเรียนการสอนตามผลการประเมินและข้อเสนอแนะ</t>
  </si>
  <si>
    <t>3. จำนวนอาจารย์ผู้รับผิดชอบรายวิชา/อาจารย์ผู้สอน</t>
  </si>
  <si>
    <t>ที่เข้าร่วมสัมมนา</t>
  </si>
  <si>
    <t>4. จำนวนอาจารย์ใหม่เข้าอบรมการจัดทำ มคอ.</t>
  </si>
  <si>
    <t>1. มีบุคลากรจากทุกฝ่ายเข้ามามีส่วนร่วมในการพิจารณา/</t>
  </si>
  <si>
    <t>ให้ ข้อมูลเพิ่มเติมการดำเนินงานของสำนักวิชา</t>
  </si>
  <si>
    <t>2. มีบุคลากรจากทุกฝ่ายเข้ามามีส่วนร่วมในการพิจารณา</t>
  </si>
  <si>
    <t>แผนพัฒนาคุณภาพการศึกษาทั้งในระดับหลักสูตรและระดับ</t>
  </si>
  <si>
    <t>คณะประจำปีการศึกษา 2560</t>
  </si>
  <si>
    <t xml:space="preserve"> - จำนวนกิจกรรมที่มีผลงานร้อยละ 80</t>
  </si>
  <si>
    <t xml:space="preserve"> -  จำนวนนักศึกษาที่เข้าร่วมโครงการ</t>
  </si>
  <si>
    <t xml:space="preserve"> - จำานวนผู้ที่คาดว่าจะสมัครสอบคัดเลือกเข้าศึกษาหลักสูตร</t>
  </si>
  <si>
    <t xml:space="preserve"> - โครงการที่ 4</t>
  </si>
  <si>
    <t xml:space="preserve"> - ผลประเมินความพึงพอใจภาพรวม</t>
  </si>
  <si>
    <r>
      <rPr>
        <sz val="12"/>
        <rFont val="Times New Roman"/>
        <family val="1"/>
      </rPr>
      <t>≥</t>
    </r>
    <r>
      <rPr>
        <sz val="12"/>
        <rFont val="TH SarabunPSK"/>
        <family val="2"/>
      </rPr>
      <t>3.51</t>
    </r>
  </si>
  <si>
    <t xml:space="preserve">   แพทยศาสตรบัณฑิต มหาวิทยาลัยวลัยลักษณ์ ไม่น้อยกว่า</t>
  </si>
  <si>
    <t>430</t>
  </si>
  <si>
    <t xml:space="preserve">   ปีการศึกษา 2560 </t>
  </si>
  <si>
    <t xml:space="preserve"> - จำนวนผู้ที่คาดว่าจะสมัครเข้าศึกษาหลักสูตรวิทยาศาสตร-</t>
  </si>
  <si>
    <t xml:space="preserve">   มหาบัณฑิตและปรัชญาดุษฎีบัณฑิตสาขาวิทยาศาสตร์</t>
  </si>
  <si>
    <t xml:space="preserve">   การแพทย์ตามแผนรับนักศึกษา</t>
  </si>
  <si>
    <t>≥15</t>
  </si>
  <si>
    <t>≥3.51</t>
  </si>
  <si>
    <t xml:space="preserve"> - โครงการที่ 5</t>
  </si>
  <si>
    <t>≥90</t>
  </si>
  <si>
    <t xml:space="preserve"> - จำนวนนักศึกษาแพทย์ชั้นปีที่เข้าอบรมจากจำนวนนักศึกษา</t>
  </si>
  <si>
    <t xml:space="preserve">    ทั้งหมด </t>
  </si>
  <si>
    <t xml:space="preserve"> - นักศึกษาแพทย์ชั้นปีที่ 2 ที่เข้าอบรมทำรายงานสรุป </t>
  </si>
  <si>
    <t xml:space="preserve">   ปฏิบัติการสรีรวิทยา 1 ปฏิบัติการ โดยใช้โปรแกรม PowerLab</t>
  </si>
  <si>
    <t xml:space="preserve">  - ความพึงพอใจของผู้เข้าอบรม</t>
  </si>
  <si>
    <t xml:space="preserve"> - โครงการที่ 6</t>
  </si>
  <si>
    <t xml:space="preserve"> - จำนวนนักศึกษาระดับบัณฑิตศึกษาที่เข้าร่วมโครงการ</t>
  </si>
  <si>
    <t xml:space="preserve">    จากจำนวนนักศึกษาทั้งหมด</t>
  </si>
  <si>
    <t>90</t>
  </si>
  <si>
    <t xml:space="preserve"> - มีเครือข่ายการวิจัยกับสถาบันอื่นๆ ในประเทศ</t>
  </si>
  <si>
    <t>แห่ง</t>
  </si>
  <si>
    <t>≥1</t>
  </si>
  <si>
    <t xml:space="preserve"> - โครงการที่ 7</t>
  </si>
  <si>
    <t xml:space="preserve"> - จำนวนผู้เข้าร่วมโครงการจากกลุ่มเป้าหมายที่ตั้งไว้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</si>
  <si>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90</t>
    </r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</si>
  <si>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80</t>
    </r>
  </si>
  <si>
    <t xml:space="preserve"> - จำนวนนักศึกษาที่มีการตกออกในแต่ละปีการศึกษา </t>
  </si>
  <si>
    <t xml:space="preserve"> - ค่าเฉลี่ยความพึงพอใจของผู้เข้าร่วมโครงการ</t>
  </si>
  <si>
    <t xml:space="preserve"> - โครงการที่ 8</t>
  </si>
  <si>
    <r>
      <rPr>
        <sz val="12"/>
        <rFont val="Symbol"/>
        <family val="1"/>
      </rPr>
      <t>&lt;</t>
    </r>
    <r>
      <rPr>
        <sz val="12"/>
        <rFont val="TH SarabunPSK"/>
        <family val="2"/>
      </rPr>
      <t>10</t>
    </r>
  </si>
  <si>
    <t xml:space="preserve"> - จำนวนนักศึกษาที่เข้าพบคณบดีและอาจารย์ที่ปรึกษา </t>
  </si>
  <si>
    <t>ครั้ง/ชั้นปี</t>
  </si>
  <si>
    <t>ร้อยละ/</t>
  </si>
  <si>
    <t xml:space="preserve"> - จำนวนนักศึกษาที่มีการตกออกในแต่ละปีการศึกษา   </t>
  </si>
  <si>
    <t>≥3.50</t>
  </si>
  <si>
    <t xml:space="preserve"> - โครงการที่ 9</t>
  </si>
  <si>
    <t xml:space="preserve"> - นักศึกษาที่มีปัญหาด้านการเรียนและปัญหาด้านอื่นๆ หรือ</t>
  </si>
  <si>
    <t xml:space="preserve">    สุขภาพจิตได้รับการช่วยเหลือ</t>
  </si>
  <si>
    <t xml:space="preserve"> - ความพึงพอใจของนักศึกษาที่เข้าร่วมโครงการในภาพรวม </t>
  </si>
  <si>
    <t xml:space="preserve"> - โครงการที่ 10</t>
  </si>
  <si>
    <t xml:space="preserve"> - ความพึงพอใจของผู้เข้าร่วมประชุมในภาพรวม</t>
  </si>
  <si>
    <t xml:space="preserve"> - จำนวนอาจารย์ที่นำเสนอบทความวิชาการหรือผลงานวิจัย </t>
  </si>
  <si>
    <t xml:space="preserve"> - โครงการที่ 11</t>
  </si>
  <si>
    <t xml:space="preserve"> - ผลประเมินความพึงพอใจภาพรวมในการจัดกิจกรรม </t>
  </si>
  <si>
    <t xml:space="preserve"> - โครงการที่ 12</t>
  </si>
  <si>
    <t xml:space="preserve"> - จำนวนผู้เข้าร่วมโครงการ</t>
  </si>
  <si>
    <t>20</t>
  </si>
  <si>
    <t xml:space="preserve"> - ความพึงพอใจของผู้เข้าร่วมโครงการในภาพรวม</t>
  </si>
  <si>
    <t xml:space="preserve"> - โครงการที่ 13</t>
  </si>
  <si>
    <t xml:space="preserve"> - โครงการที่ 14</t>
  </si>
  <si>
    <t xml:space="preserve"> - ร้อยละกลุ่มเป้าหมายเข้าร่วมกิจกรรม</t>
  </si>
  <si>
    <r>
      <rPr>
        <sz val="12"/>
        <rFont val="Times New Roman"/>
        <family val="1"/>
      </rPr>
      <t>≥</t>
    </r>
    <r>
      <rPr>
        <sz val="12"/>
        <rFont val="TH SarabunPSK"/>
        <family val="2"/>
      </rPr>
      <t>95</t>
    </r>
  </si>
  <si>
    <t xml:space="preserve"> - ความพึงพอใจของผู้เข้าร่วมอบรมระดับดี</t>
  </si>
  <si>
    <t xml:space="preserve"> - โครงการที่ 15</t>
  </si>
  <si>
    <t xml:space="preserve"> -  ร้อยละของผู้เข้าร่วมโครงการจากการประมาณการ/ครั้ง</t>
  </si>
  <si>
    <t>70</t>
  </si>
  <si>
    <t xml:space="preserve"> - ผู้เข้าร่วมโครงการอย่างมีความรู้เพิ่มขึ้นหลังเข้าร่วมกิจกรรม</t>
  </si>
  <si>
    <t xml:space="preserve"> - โครงการที่ 16</t>
  </si>
  <si>
    <t>ครั้ง</t>
  </si>
  <si>
    <t>≥2</t>
  </si>
  <si>
    <t xml:space="preserve"> - จำนวนการจัดกิจกรรมแลกเปลี่ยนเรียนรู้กับโรงพยาบาล</t>
  </si>
  <si>
    <t xml:space="preserve">   ใกล้เคียง</t>
  </si>
  <si>
    <t xml:space="preserve"> - จำนวนงานวิจัยที่นักวิจัยจากทั้งทางสำนักวิชาแพทยศาสตร์</t>
  </si>
  <si>
    <t xml:space="preserve">   และนักวิจัยจากโรงพยาบาลในพื้นที่ร่วมกันพัฒนาขึ้นจำนวน</t>
  </si>
  <si>
    <t xml:space="preserve"> - จำนวนผู้เข้าร่วมโครงการอย่างน้อย </t>
  </si>
  <si>
    <t>≥5</t>
  </si>
  <si>
    <t xml:space="preserve"> - โครงการที่ 17</t>
  </si>
  <si>
    <t xml:space="preserve"> - โครงการที่ 18</t>
  </si>
  <si>
    <t xml:space="preserve"> - โครงการที่ 19</t>
  </si>
  <si>
    <t xml:space="preserve"> - โครงการที่ 20</t>
  </si>
  <si>
    <t xml:space="preserve"> - โครงการที่ 21</t>
  </si>
  <si>
    <t xml:space="preserve"> - ร้อยละผู้เข้าร่วมโครงการจากจำนวนกลุ่มเป้าหมาย</t>
  </si>
  <si>
    <t xml:space="preserve"> -  ความพึงพอใจของของผู้เข้าร่วมโครงการ (กิจกรรมครู)</t>
  </si>
  <si>
    <t xml:space="preserve"> -  ความพึงพอใจของของผู้เข้าร่วมโครงการ (กิจกรรมนักเรียน)</t>
  </si>
  <si>
    <t xml:space="preserve"> - แบบทดสอบครูหลังให้ความรู้ผ่านเกณฑ์จากคะแนนเต็ม  </t>
  </si>
  <si>
    <t xml:space="preserve">    มากกว่าร้อยละ 80 ของจำนวนครูที่เข้าร่วมทั้งหมด</t>
  </si>
  <si>
    <t>60</t>
  </si>
  <si>
    <t xml:space="preserve"> - แบบทดสอบนักเรียนหลังให้ความรู้ผ่านเกณฑ์จากคะแนน</t>
  </si>
  <si>
    <t xml:space="preserve">   เต็มร้อยละ 80 ของจำนวนนักเรียนที่เข้าร่วมทั้งหมด</t>
  </si>
  <si>
    <t xml:space="preserve"> - ร้อยละกลุ่มเป้าหมายเข้าร่วมโครงการ</t>
  </si>
  <si>
    <t>≥80</t>
  </si>
  <si>
    <t xml:space="preserve"> - จำนวนผู้เข้าร่วมโครงการเมื่อเทียบจากกลุ่มเป้าหมายที่ตั้งไว้</t>
  </si>
  <si>
    <t xml:space="preserve"> -  ความพึงพอใจของผู้เข้าร่วมโครงการมีคะแนนความพึงพอใจเฉลี่ยตั้งแต่  3.50 ขึ้นไป </t>
  </si>
  <si>
    <t xml:space="preserve"> - จำนวนกิจกรรมที่มีผลงาน</t>
  </si>
  <si>
    <t>ปี พ.ศ.2560</t>
  </si>
  <si>
    <t>พ.ศ.2564</t>
  </si>
  <si>
    <t>นอกจากนี้ยังเป็นการพัฒนาด้านการวิจัย และระบบบริการสุขภาพแก่ชุมชน โดยใช้ระบบและกลไกการบริหารงานวิจัยและบริการวิชาการ</t>
  </si>
  <si>
    <t>ที่เข้มแข็ง สนับสนันการพัฒนางานวิจัย นักวิจัย บุคลากรสนับสนุน ให้มีคุณภาพและสร้างผลงานได้เพิ่มขึ้น</t>
  </si>
  <si>
    <t xml:space="preserve"> ก.ค.- ก.ย.61</t>
  </si>
  <si>
    <t xml:space="preserve"> ต.ค.61</t>
  </si>
  <si>
    <t xml:space="preserve"> - จัดหานักวิชาการสาขาวิชาวิทยาศาสตร์การแพทย์และสาขาวิชาวิทยาศาสตร์การแพทย์คลินิก</t>
  </si>
  <si>
    <t xml:space="preserve">ฝ่ายกิจการนักศึกษา (อ.พญ.นภารัตน์ สุขเกลี้ยง, </t>
  </si>
  <si>
    <t xml:space="preserve">ฝ่ายกิจการนักศึกษา (อ.นพ.อภิชัย วรรธนะพิศิษฐ์), </t>
  </si>
  <si>
    <t>(อ.นพ.อภิชัย วรรธนะพิศิษฐ์ และ น.ส.ดวงสมร วงศ์ลิ่ม)</t>
  </si>
  <si>
    <t xml:space="preserve"> ก.ค. - ก.ย.61</t>
  </si>
  <si>
    <t>ฝ่ายกิจการนักศึกษาฯ (อ.ประสิทธิ์ นาเอก, ผศ.นพ.พันธ์ชัย</t>
  </si>
  <si>
    <t>รัตนสุวรรณ, อ.ดร.ดุษฎี ชินนาพันธ์ และนักศึกษาชั้นปีที่ 2)</t>
  </si>
  <si>
    <t>บุญรัศมี, นายภรัณยู คงทอง, น.ส.ดวงสมร วงศ์ลิ่ม และ</t>
  </si>
  <si>
    <t>นักศึกษาแพทย์ชั้นปีที่ 3)</t>
  </si>
  <si>
    <t xml:space="preserve"> - พัฒนาศักยภาพผู้ป่วยจำลองเพื่อการเรียนการสอนชั้นคลินิก</t>
  </si>
  <si>
    <t>ฝ่ายวิชาการ (ผู้ประสานงานรายวิชา CCS-411, CCS-412)</t>
  </si>
  <si>
    <t>นักศึกษาแพทย์ชั้นปีที่ 2)</t>
  </si>
  <si>
    <t xml:space="preserve"> - อบรมการเขียนโครงการขั้นตอนการดำเนินงานและประเมินผลโครงการ ประจำปี 2561</t>
  </si>
  <si>
    <t>ฝ่ายกิจการนักศึกษาฯ (ที่ปรึกษาสโมสรนักศึกษาแพทย์)</t>
  </si>
  <si>
    <t>ฝ่ายกิจการนักศึกษา (อ.ศุจิรัตน์ บุญรัศมี, อ.พญ.วรมน พลายชุม,</t>
  </si>
  <si>
    <t>นายภรัณยู คงทอง, น.ส.ดวงสมร วงศ์ลิ่ม และนักศึกษาแพทย์</t>
  </si>
  <si>
    <t>ชั้นปีที่ 3)</t>
  </si>
  <si>
    <t xml:space="preserve"> - เตรียมความพร้อมรับทุนการศึกษา</t>
  </si>
  <si>
    <t xml:space="preserve"> - สัมภาษณ์ทุนการศึกษา</t>
  </si>
  <si>
    <t xml:space="preserve"> ก.ค.- ส.ค.61</t>
  </si>
  <si>
    <t>ฝ่ายกิจการนักศึกษา (ผศ.นพ.พันธ์ชัย รัตนสุวรรณ, อ.ดร.ดุษฎี ชินนาพันธ์, อาจารย์ นายแพทย์สุรศักดิ์ วิจิตรพงศ์จินดา, อาจารย์ นายแพทย์อภิชัย วรรธนะพิศิษฐ์ และ น.ส.ดวงสมร วงศ์ลิ่ม)</t>
  </si>
  <si>
    <t>ฝ่ายกิจการนักศึกษา (ผศ.นพ.พันธ์ชัย รัตนสุวรรณ, นายภรัณยู คงทอง, อ.นพ.สมปราชญ์ จิตรศรีสวัสดิ์ และ น.ส.ดวงสมร วงศ์ลิ่ม)</t>
  </si>
  <si>
    <t>ฝ่ายวิชาการ (อ.ดร.พิชชานีย์ จริยพงศ์ และคณาจารย์ภายวิภาคศาสตร์)</t>
  </si>
  <si>
    <t xml:space="preserve"> ก.ค. - ส.ค.61</t>
  </si>
  <si>
    <t>ฝ่ายวิชาการ (อ.ดร.อยู่เย็น นาคฉุย นักวิชาการปรีคลินิก และนักวิชาการคลินิก)</t>
  </si>
  <si>
    <t>ฝ่ายกิจการนักศึกษาฯ (อาจารย์ประสิทธิ์ นาเอก และ น.ส.ดวงสมร วงศ์ลิ่ม)</t>
  </si>
  <si>
    <t>2 กิจกรรมย่อย</t>
  </si>
  <si>
    <t>ฝ่ายวิชาการ (อ.ดร.สุจิตรา สมุหเสนีโต  และอาจารย์สาขา</t>
  </si>
  <si>
    <t>สรีรวิทยา)</t>
  </si>
  <si>
    <t>ฝ่ายวิชาการ (อ.นพ.พันธ์ชัย รัตนสุวรรณ และ อ.นพ.อภิชัย</t>
  </si>
  <si>
    <t>ฝ่ายวิชาการ (อ.นพ.ธารินทร์ เพ็ญวรรณ)</t>
  </si>
  <si>
    <t>ฝ่ายวิชาการ (ผู้ประสานงานรายวิชา นักวิชาการปรีคลินิก</t>
  </si>
  <si>
    <t>และนักวิชาการคลินิก)</t>
  </si>
  <si>
    <t>5 กิจกรรม</t>
  </si>
  <si>
    <t xml:space="preserve"> - ประชุมการเรียนการสอนชั้นคลินิกร่วมกับโรงพยาบาลร่วมผลิตแพทย์และโรงพยาบาลสมทบ/ ประชุมกรรมการ</t>
  </si>
  <si>
    <t xml:space="preserve">   บริหารหลักสูตรแพทยศาสตรบัณฑิตร่วมกับศูนย์แพทยศาสตรศึกษาชั้นคลินิก (ผู้บริหาร หรืออาจารย์ที่เกี่ยวข้อง)</t>
  </si>
  <si>
    <t>6 ครั้ง</t>
  </si>
  <si>
    <t>7 คน</t>
  </si>
  <si>
    <t>ฝ่ายวิชาการ (เจ้าหน้าที่บริหารงานทั่วไปประสานชั้นคลินิก</t>
  </si>
  <si>
    <t xml:space="preserve"> - ประชุมร่วมกับแพทยสภา สกอ. กสพท. กระทรวงสาธารณสุข สำนักงานบริหารโครงการผลิตแพทย์เพิ่ม</t>
  </si>
  <si>
    <t>20 ครั้ง</t>
  </si>
  <si>
    <t xml:space="preserve">   โครงการเยาวชนรางวัลสมเด็จเจ้าฟ้ามหิดล เครือข่ายกลุ่มสถาบันแพทยศาสตร์แห่งประเทศไทย เครือข่าย</t>
  </si>
  <si>
    <t xml:space="preserve">   โรงเรียนแพทย์ใหม่ (ผู้บริหาร หรืออาจารย์ที่เกี่ยวข้อง)</t>
  </si>
  <si>
    <t xml:space="preserve"> - โครงการเครือข่ายกลุ่มสถาบันแพทยศาสตร์แห่งประเทศไทย/ สหพันธ์นิสิตนักศึกษาแพทย์แห่งประเทศไทย</t>
  </si>
  <si>
    <t xml:space="preserve"> - โครงการเปิดรั้วโรงเรียนแพทย์</t>
  </si>
  <si>
    <t xml:space="preserve"> - โครงการจริยธรรมสัญจร / โครงการค่ายจริยธรรมประจำปี</t>
  </si>
  <si>
    <t xml:space="preserve"> - โครงการภาพยนตร์สั้นเพื่อส่งเสริมจรรยาบรรณนิสิตนักศึกษาแพทย์ไทย</t>
  </si>
  <si>
    <t xml:space="preserve"> - โครงการค่ายพัฒนานิสิตนักศึกษาแพทย์กับงานวิจัยประจำปี 2560</t>
  </si>
  <si>
    <t xml:space="preserve"> - โครงการประชุมใหญ่ประจำปีสหพันธ์นิสิตนักศึกษาแพทย์แห่งประเทศไทยในพระอุปถัมภ์ ศาสตราจารย์ </t>
  </si>
  <si>
    <t xml:space="preserve">   ดร.สมเด็จพระเจ้าลูกเธอเจ้าฟ้าจุฬาภรณ์วลัยลักษณ์อัครราชกุมารี</t>
  </si>
  <si>
    <t xml:space="preserve"> - โครงการประชุมสามัญสหพันธ์นิสิตนักศึกษาแพทย์แห่งประเทศไทยในพระอุปถัมภ์ ศาสตราจารย์ </t>
  </si>
  <si>
    <t xml:space="preserve">   ดร.สมเด็จพระเจ้าลูกเธอเจ้าฟ้าจุฬาภรณ์วลัยลักษณ์อัครราชกุมารี ประจำปีบริหาร พ.ศ. 2560-2561</t>
  </si>
  <si>
    <t xml:space="preserve"> - ประชุมร่วมกับเครือข่ายคลินิกสหสถาบัน (CRC)</t>
  </si>
  <si>
    <t>ฝ่ายกิจการนักศึกษาฯ (อ.พญ.พัณณ์ชิตา รัศมีสุรวุฒิคุณ)</t>
  </si>
  <si>
    <t>ฝ่ายกิจการนักศึกษาฯ (อ.พญ.วรมน พลายชุม)</t>
  </si>
  <si>
    <t>ฝ่ายกิจการนักศึกษาฯ (อ.นพ.สุรศักดิ์ วิจิตรพงศ์จินดา)</t>
  </si>
  <si>
    <t>ฝ่ายกิจการนักศึกษาฯ (ผศ.นพ.พันธ์ชัย รัตนสุวรรณ)</t>
  </si>
  <si>
    <t>ฝ่ายวิจัยและบริการวิชาการ (อ.ดร.นพ.อุดมศักดิ์ แซ่โง้ว)</t>
  </si>
  <si>
    <t>ก.ค. - ก.ย.61</t>
  </si>
  <si>
    <t>เม.ย. - มิ.ย.61</t>
  </si>
  <si>
    <t>ก.ค.- ก.ย.61</t>
  </si>
  <si>
    <t>ม.ค.- มี.ค.61</t>
  </si>
  <si>
    <t xml:space="preserve"> - โครงการตรวจร่างกายและฉีดวัคซีนแก่นักศึกษาแพทย์เพื่อเตรียมความพร้อมสำหรับการเรียน</t>
  </si>
  <si>
    <t xml:space="preserve">   การสอนชั้นคลินิก</t>
  </si>
  <si>
    <t xml:space="preserve"> - พิธีมอบเสื้อกาวน์</t>
  </si>
  <si>
    <t xml:space="preserve"> - ประกาศรายชื่อผู้ผ่านการสอบข้อเขียนวิชาพื้นฐาน (ขั้นตอนที่ 1)</t>
  </si>
  <si>
    <t xml:space="preserve"> - ประกาศรายชื่อผู้มีสิทธิ์เข้ารับการสอบสัมภาษณ์ (ขั้นตอนที่ 2)</t>
  </si>
  <si>
    <t xml:space="preserve"> - จัดกิจกรรมค่ายวิชาการ และสอบสัมภาษณ์</t>
  </si>
  <si>
    <t xml:space="preserve"> - ประชุมกรรมการสอบสัมภาษณ์ (ขั้นตอนที่ 2)</t>
  </si>
  <si>
    <t xml:space="preserve"> - กิจกรรมต้อนรับผู้ปกครอง</t>
  </si>
  <si>
    <t>คณบดี คณะกรรมการฯ และน.ส.ดวงสมร วงศ์ลิ่ม</t>
  </si>
  <si>
    <t>ฝ่ายวิจัยและบริการวิชาการ (ผศ.ดร.ชูชาติ พันธ์สวัสดิ์)</t>
  </si>
  <si>
    <t>4 โครงการ</t>
  </si>
  <si>
    <t>ฝ่ายวิจัยและบริการวิชาการ (อ.ดร.ดุษฎี ชินนาพันธ์)</t>
  </si>
  <si>
    <t xml:space="preserve"> </t>
  </si>
  <si>
    <t>ต.ค.60</t>
  </si>
  <si>
    <t xml:space="preserve">4. กิจกรรม/แผนการดำเนินงาน  </t>
  </si>
  <si>
    <t>แผนงานยุทธศาสตร์ที่ 1 การพัฒนาความเป็นเลิศทางการวิจัย บริการวิชาการ และการทำนุบำรุงศิลปะและ</t>
  </si>
  <si>
    <t>วัฒนธรรมเพื่อตอบสนองต่อการพัฒนาประเทศ</t>
  </si>
  <si>
    <t>กิจกรรมหลัก โครงการส่งเสริมสุขภาพและการป้องกันโรคหนอนพยาธิในเด็กวัยเรียน</t>
  </si>
  <si>
    <t xml:space="preserve">กิจกรรมหลัก  โครงการเครือข่ายการดูแลรักษาโรคหืดในเด็ก จังหวัดนครศรีธรรมราช  </t>
  </si>
  <si>
    <t xml:space="preserve">กิจกรรมหลัก  โครงการพัฒนาการคัดกรองภาวะสมองเสื่อมและการพัฒนาทักษะการดำรงชีวิตของผู้สูงอายุ </t>
  </si>
  <si>
    <t xml:space="preserve">  ผู้ดูแลในจังหวัดนครศรีธรรมราช</t>
  </si>
  <si>
    <t>แผนงานยุทธศาสตร์ที่ 2 การพัฒนาองค์กรและบริหารทุนมนุษย์มุ่งสู่องค์กรสมรรถนะสูง</t>
  </si>
  <si>
    <t>แผนงานหลัก  แผนงานสนับสนุนการดำเนินงานตามภารกิจของมหาวิทยาลัย</t>
  </si>
  <si>
    <t>แผนงานหลัก  แผนงานสนับสนุนการจัดการศึกษาอุดมศึกษา</t>
  </si>
  <si>
    <t>แผนงานยุทธศาสตร์ที่ 5 การเสริมสร้างภาพลักษณ์เป็นเมืองมหาวิทยาลัยสีเขียวแห่งความสุข</t>
  </si>
  <si>
    <t>แผนงานหลัก  แผนงานเสริมสร้างภาพลักษณ์องค์กร</t>
  </si>
  <si>
    <t>แผนงานรอง  แผนงานเสริมสร้างภาพลักษณ์เมืองมหาวิทยาลัยสีเขียวแห่งความสุข</t>
  </si>
  <si>
    <t>งาน/โครงการ  งานสนับสนุนการพัฒนาเมืองมหาวิทยาลัยสีเขียวแห่งความสุข</t>
  </si>
  <si>
    <t>50/ (51)</t>
  </si>
  <si>
    <t>290/ (286)</t>
  </si>
  <si>
    <t xml:space="preserve"> - ส่งเสริมสุขภาพและการป้องกันโรคหนอนพยาธิในเด็กวัยเรียน</t>
  </si>
  <si>
    <t>ร้อยละ 10</t>
  </si>
  <si>
    <t xml:space="preserve"> -  สร้างเครือข่ายการดูแลรักษาโรคหืดในเด็ก จังหวัดนครศรีธรรมราช  </t>
  </si>
  <si>
    <t xml:space="preserve"> - พัฒนาการคัดกรองภาวะสมองเสื่อมและการพัฒนาทักษะการดำรงชีวิตของผู้สูงอายุผู้ดูแลในจังหวัด</t>
  </si>
  <si>
    <t>แผนงานรอง  แผนงานบริหารจัดการกลาง</t>
  </si>
  <si>
    <t>งาน/โครงการ  แผนงานบริหารจัดการกลาง</t>
  </si>
  <si>
    <t>แผนงานยุทธศาสตร์ที่ 4 การสร้างและพัฒนาคุณภาพบัณฑิตเพื่อตอบสนองต่อยุทธศาสตร์ชาติ</t>
  </si>
  <si>
    <t>ประเด็นยุทธศาสตร์ที่ 8</t>
  </si>
  <si>
    <t>1. จำนวนผลงานวิจัยด้านการรักษาพยาบาล/วิทยาศาสตร์</t>
  </si>
  <si>
    <t>8. ร้อยละของผู้สำเร็จการศึกษาด้านการแพทย์ได้รับการรับรอง</t>
  </si>
  <si>
    <t xml:space="preserve"> - กลุ่มเป้าหมายมีความรู้เกี่ยวกับโรคพยาธิที่ติดต่อผ่านดิน</t>
  </si>
  <si>
    <t xml:space="preserve"> - ร้อยละของผู้สูงอายุและผู้ดูแลที่เข้าอบรมผ่านเกณฑ์</t>
  </si>
  <si>
    <t xml:space="preserve"> - จำนวนกลุ่มเป้าหมายทั้งหมดที่เข้าร่วมโครงการมีภาวะ</t>
  </si>
  <si>
    <t xml:space="preserve">   มวลกระดูกหลังเข้าร่วมโครงการเพิ่มขึ้นเมื่อเทียบกับก่อน</t>
  </si>
  <si>
    <t xml:space="preserve">   และวิธีการป้องกันตนเองเพิ่มมากขึ้นหลังเข้าอบรม *</t>
  </si>
  <si>
    <t xml:space="preserve">   การประเมิน *</t>
  </si>
  <si>
    <t xml:space="preserve">   เข้าโครงการ *</t>
  </si>
  <si>
    <r>
      <rPr>
        <b/>
        <sz val="13"/>
        <rFont val="TH SarabunPSK"/>
        <family val="2"/>
      </rPr>
      <t>หมายเหตุ</t>
    </r>
    <r>
      <rPr>
        <sz val="13"/>
        <rFont val="TH SarabunPSK"/>
        <family val="2"/>
      </rPr>
      <t xml:space="preserve"> * นำไปกำหนดเป็นตัวชี้วัดผลการดำเนินงานตามภารกิจพื้นฐานในระดับมหาวิทยาลัย</t>
    </r>
  </si>
  <si>
    <t>แผนงานยุทธศาสตร์ที่ 6 การสร้างเครือข่ายความร่วมมือกับหน่วยงานภายนอกเพื่อการพัฒนามหาวิทยาลัย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</si>
  <si>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</si>
  <si>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แผนงานสนับสนุนการดำเนินงานเชิงนโยบายด้านพัฒนาวิชาการที่ตอบสนองการสร้างเครือข่าย</t>
  </si>
  <si>
    <t xml:space="preserve"> ความร่วมมือกับหน่วยงานภายนอกเพื่อการพัฒนามหาวิทยาลัย</t>
  </si>
  <si>
    <t>งาน/โครงการ งานสนับสนุนการพัฒนาวิชาการที่ตอบสนองการสร้างเครือข่ายความร่วมมือกับหน่วยงานภายนอก</t>
  </si>
  <si>
    <t xml:space="preserve">  เพื่อการพัฒนามหาวิทยาลัย</t>
  </si>
  <si>
    <t>กิจกรรมหลัก โครงการประชุมวิชาการระดับชาติและนานาชาติ</t>
  </si>
  <si>
    <t xml:space="preserve"> - โครงการ Journal club</t>
  </si>
  <si>
    <t xml:space="preserve"> - โครงการอบรมพัฒนาศักยภาพบุคลากรให้เป็นนักวิจัยที่มีคุณภาพ</t>
  </si>
  <si>
    <t xml:space="preserve"> - โครงการสร้างเครือข่ายวิจัยทางคลินิก</t>
  </si>
  <si>
    <t xml:space="preserve"> - โครงการอบรมเสริมสร้างทักษะในการดำเนินการวิจัยของนักศึกษาระดับบัณฑิตศึกษา </t>
  </si>
  <si>
    <t xml:space="preserve">   (ย้ายจากที่ของบส่งเสริมยุทธศาสตร์)</t>
  </si>
  <si>
    <t xml:space="preserve"> - แลกเปลี่ยนองค์ความรู้ด้านการวิจัย เทคนิคหรือวิทยาการใหม่ๆ ระหว่างบุคลากรภายในสำนักวิชาฯ</t>
  </si>
  <si>
    <t xml:space="preserve"> - ประเมินผลโครงการวิจัยด้านวิทยาศาสตร์การแพทย์และวิทยาศาสตร์การแพทย์คลินิก</t>
  </si>
  <si>
    <t xml:space="preserve"> - การเขียนตำรา และหนังสือทางวิชาการด้านวิทยาศาสตร์การแพทย์และวิทยาศาตร์การแพทย์คลินิก </t>
  </si>
  <si>
    <t xml:space="preserve"> - แลกเปลี่ยนองค์ความรู้ด้านการวิจัยภายใต้บริบทของพื้นที่และนโยบายสาธารณสุขปัจจุบัน </t>
  </si>
  <si>
    <t xml:space="preserve"> - อบรมเสริมสร้างทักษะในการดำเนินการวิจัยแบบบูรณาการด้านวิทยาการแพทย์และวิทยาศาสตร์</t>
  </si>
  <si>
    <t xml:space="preserve">   การแพทย์คลินิกและ กิจกรรมที่ 2 กิจกรรมศึกษาดูงานวิจัยด้านวิทยาการแพทย์และวิทยาศาสตร์</t>
  </si>
  <si>
    <t xml:space="preserve">   การแพทย์คลินิกในหน่วยงานต่างสถาบัน</t>
  </si>
  <si>
    <t>เพื่อตอบสนองต่อยุทธศาสตร์ชาติ</t>
  </si>
  <si>
    <t>กิจกรรมหลัก โครงการประชาสัมพันธ์หลักสูตร/สำนักวิชา</t>
  </si>
  <si>
    <t>แผนงานรอง  แผนงานสนับสนุนการดำเนินงานเชิงนโยบายด้านพัฒนาวิชการที่ตอบสนองยุทธศาสตร์</t>
  </si>
  <si>
    <t>กิจกรรมหลัก  โครงการค่ายวิชาการเพื่อประชาสัมพันธ์หลักสูตร/สำนักวิชา</t>
  </si>
  <si>
    <t>1 ค่าย/กิจกรรม</t>
  </si>
  <si>
    <t xml:space="preserve"> - จัดค่ายวิชาการเพื่อประชาสัมพันธ์หลักสูตร / สำนักวิชา “วลัยลักษณ์สานฝัน เมล็ดพันธุ์ สู่อนาคต 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</si>
  <si>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แผนงานสนับสนุนการดำเนินงานเชิงนโยบายด้านพัฒนาวิชาการที่ตอบสนองยุทธศาสตร์การพัฒนา</t>
  </si>
  <si>
    <t xml:space="preserve">  องค์กรและบริหารทุนมนุษย์มุ่งสู่องค์กรสมรรนะสูง</t>
  </si>
  <si>
    <t>(157,911.96 : 1)</t>
  </si>
  <si>
    <t>&gt;80/ (91.35)</t>
  </si>
  <si>
    <t>5/ (-0.07)</t>
  </si>
  <si>
    <t>แผนงานรอง แผนงานสนับสนุนการดำเนินงานเชิงนโยบายด้านสนับสนุนการวิจัย</t>
  </si>
  <si>
    <t>งาน/โครงการ งานสนับสนุนการพัฒนาศักยภาพการวิจัย</t>
  </si>
  <si>
    <t>กิจกรรมหลัก โครงการพัฒนาศักยภาพวิจัย สำนักวิชาแพทยศาสตร์</t>
  </si>
  <si>
    <t xml:space="preserve">กิจกรรมหลัก  บริการวิชาการโรคภูมิแพ้ในประชากรพื้นที่จังหวัดนครศรีธรรมราช </t>
  </si>
  <si>
    <t xml:space="preserve">กิจกรรมหลัก บริการวิชาการด้านสุขภาพสู่ชุมชน (โครงการบริการวิชาการด้านสุขภาพเพื่อชุมชนนบพิตำ)  </t>
  </si>
  <si>
    <t xml:space="preserve">กิจกรรมหลัก ประเมินภาวะพร่องเอนไซม์แล็กเทสเบื้องต้นในเด็กชั้นประถมศึกษาจังหวัดนครศรีธรรมราช </t>
  </si>
  <si>
    <t xml:space="preserve">กิจกรรมหลัก บริการวิชาการด้านสุขภาพสู่ชุมชน (โครงการบริการวิชาการด้านสุขภาพเพื่อชุมชนนบพิตำ) </t>
  </si>
  <si>
    <t>งาน/โครงการ งานสนับสนุนการพัฒนาวิชาการที่ตอบสนองยุทธศาสตร์การพัฒนาองค์กรและบริหารทุนมนุษย์</t>
  </si>
  <si>
    <t xml:space="preserve">  มุ่งสู่องค์กรสมรรถนะสูง</t>
  </si>
  <si>
    <t>งบประมาณตั้งไว้ที่ส่วนทรัพยากรมนุษย์และองค์กร</t>
  </si>
  <si>
    <t xml:space="preserve"> - ร้อยละของนักศึกษาที่สูญเสียต่อรุ่น (พ้นสภาพจากผล</t>
  </si>
  <si>
    <r>
      <t xml:space="preserve">   การเรียน)                         </t>
    </r>
    <r>
      <rPr>
        <b/>
        <i/>
        <sz val="12"/>
        <color indexed="8"/>
        <rFont val="TH SarabunPSK"/>
        <family val="2"/>
      </rPr>
      <t>มวล.4/ ตชว.ยุทธศาสตร์</t>
    </r>
  </si>
  <si>
    <t xml:space="preserve"> - ผู้ป่วยโรคหืดในเด็กที่รับการรักษาในสถานบริการ</t>
  </si>
  <si>
    <t xml:space="preserve">  สาธารณสุขของรัฐในนครศรีธรรมราช มีอัตราการเข้ารับ</t>
  </si>
  <si>
    <t xml:space="preserve">  รักษาตัวในโรงพยาบาลลดลง *</t>
  </si>
  <si>
    <t xml:space="preserve"> - ผลการเรียนเฉลี่ยสะสม (GPAX) ของนักศึกษาทุกคน</t>
  </si>
  <si>
    <t>ปี พ.ศ.2561</t>
  </si>
  <si>
    <t>พ.ศ.2565</t>
  </si>
  <si>
    <r>
      <rPr>
        <sz val="12"/>
        <color indexed="10"/>
        <rFont val="Times New Roman"/>
        <family val="1"/>
      </rPr>
      <t>≥</t>
    </r>
    <r>
      <rPr>
        <sz val="12"/>
        <color indexed="10"/>
        <rFont val="TH SarabunPSK"/>
        <family val="2"/>
      </rPr>
      <t>3.51</t>
    </r>
  </si>
  <si>
    <r>
      <rPr>
        <sz val="12"/>
        <color indexed="10"/>
        <rFont val="Symbol"/>
        <family val="1"/>
      </rPr>
      <t>³</t>
    </r>
    <r>
      <rPr>
        <sz val="12"/>
        <color indexed="10"/>
        <rFont val="TH SarabunPSK"/>
        <family val="2"/>
      </rPr>
      <t>90</t>
    </r>
  </si>
  <si>
    <r>
      <rPr>
        <sz val="12"/>
        <color indexed="10"/>
        <rFont val="Symbol"/>
        <family val="1"/>
      </rPr>
      <t>³</t>
    </r>
    <r>
      <rPr>
        <sz val="12"/>
        <color indexed="10"/>
        <rFont val="TH SarabunPSK"/>
        <family val="2"/>
      </rPr>
      <t>80</t>
    </r>
  </si>
  <si>
    <r>
      <rPr>
        <sz val="12"/>
        <color indexed="10"/>
        <rFont val="Symbol"/>
        <family val="1"/>
      </rPr>
      <t>&lt;</t>
    </r>
    <r>
      <rPr>
        <sz val="12"/>
        <color indexed="10"/>
        <rFont val="TH SarabunPSK"/>
        <family val="2"/>
      </rPr>
      <t>10</t>
    </r>
  </si>
  <si>
    <r>
      <rPr>
        <sz val="12"/>
        <color indexed="10"/>
        <rFont val="Times New Roman"/>
        <family val="1"/>
      </rPr>
      <t>≥</t>
    </r>
    <r>
      <rPr>
        <sz val="12"/>
        <color indexed="10"/>
        <rFont val="TH SarabunPSK"/>
        <family val="2"/>
      </rPr>
      <t>95</t>
    </r>
  </si>
  <si>
    <t>(ต.ค.61- ธ.ค.61)</t>
  </si>
  <si>
    <t>(ม.ค.62- มี.ค.62)</t>
  </si>
  <si>
    <t>(เม.ย.62- มิ.ย.62)</t>
  </si>
  <si>
    <t>(ก.ค.62-ก.ย.62)</t>
  </si>
  <si>
    <t>ศูนย์กลางและมีการส่งเสริมและพัฒนากิจกรรมนักศึกษาให้มีลักษณะเชิงสร้างสรรค์ เกิดการเรียนรู้ร่วมกันระหว่างนักศึกษาแพทย์ต่างสถาบัน</t>
  </si>
  <si>
    <t>3) การจัดการเรียนการสอนในชั้นคลินิก ร่วมกับโรงพยาบาลระดับต่างๆ และศูนย์บริการสุขภาพชุมชนของกระทรวงสาธารณสุข</t>
  </si>
  <si>
    <t>6. เพื่อส่งเสริมการจัดกระบวนการเรียนรู้ที่เน้นผู้เรียนเป็นสำคัญเพื่อให้บัณฑิตคิดเป็น ทำเป็น แก้ปัญหาได้ สามารถแสวงหาความรู้</t>
  </si>
  <si>
    <t xml:space="preserve"> - ระดับปริญญาโท</t>
  </si>
  <si>
    <t>48/ (47)</t>
  </si>
  <si>
    <t xml:space="preserve"> - ระดับปริญญาเอก</t>
  </si>
  <si>
    <t xml:space="preserve"> - </t>
  </si>
  <si>
    <t>288/(287)</t>
  </si>
  <si>
    <t>10/...</t>
  </si>
  <si>
    <t>5/(1)</t>
  </si>
  <si>
    <t>3/ (10)</t>
  </si>
  <si>
    <t>4/....</t>
  </si>
  <si>
    <t>9/ (8)</t>
  </si>
  <si>
    <t>9/....</t>
  </si>
  <si>
    <t>6/ (4)</t>
  </si>
  <si>
    <t>(2.76 : 1)</t>
  </si>
  <si>
    <t xml:space="preserve">   เป็นไปตามเกณฑ์</t>
  </si>
  <si>
    <r>
      <rPr>
        <sz val="13"/>
        <color indexed="10"/>
        <rFont val="Symbol"/>
        <family val="1"/>
      </rPr>
      <t>³</t>
    </r>
    <r>
      <rPr>
        <sz val="13"/>
        <color indexed="10"/>
        <rFont val="TH SarabunPSK"/>
        <family val="2"/>
      </rPr>
      <t>80</t>
    </r>
  </si>
  <si>
    <t>95/...</t>
  </si>
  <si>
    <t>ต.ค.61</t>
  </si>
  <si>
    <t>ก.ย.62</t>
  </si>
  <si>
    <r>
      <rPr>
        <sz val="12"/>
        <color indexed="10"/>
        <rFont val="Times New Roman"/>
        <family val="1"/>
      </rPr>
      <t>≥</t>
    </r>
    <r>
      <rPr>
        <sz val="12"/>
        <color indexed="10"/>
        <rFont val="TH SarabunPSK"/>
        <family val="2"/>
      </rPr>
      <t>ร้อยละ 80</t>
    </r>
  </si>
  <si>
    <t xml:space="preserve"> - จัดหาวัสดุคงคลัง (เบิกจากคลังพัสดุกลาง ส่วนพัสดุเท่านั้น)</t>
  </si>
  <si>
    <t>นส.จารึก พรหมคลี่</t>
  </si>
  <si>
    <t>เลขานุการคณบดี</t>
  </si>
  <si>
    <t>อาจารย์ที่ปรึกษาสโมสรนักศึกษาแพทย์</t>
  </si>
  <si>
    <t xml:space="preserve">คณบดีสำนักวิชาแพทยศาสตร์ และะเจ้าหน้าที่บริหารงานทั่วไป </t>
  </si>
  <si>
    <t>ผศ.ดร.พิชชานีย์ จริยพงศ์</t>
  </si>
  <si>
    <t xml:space="preserve"> - รายการครุภัณฑ์สำนักงาน</t>
  </si>
  <si>
    <t xml:space="preserve"> ก.ค.- ก.ย.62</t>
  </si>
  <si>
    <t xml:space="preserve"> เม.ย.62</t>
  </si>
  <si>
    <t xml:space="preserve"> ก.ย.62</t>
  </si>
  <si>
    <t xml:space="preserve"> มี.ค.62</t>
  </si>
  <si>
    <t xml:space="preserve"> ต.ค.62</t>
  </si>
  <si>
    <t>1 ต.ค.61</t>
  </si>
  <si>
    <t xml:space="preserve">กิจกรรมหลัก  จัดหานักวิชาการ/อาจารย์ </t>
  </si>
  <si>
    <t>6 คน</t>
  </si>
  <si>
    <t>19 กิจกรรมย่อย</t>
  </si>
  <si>
    <t xml:space="preserve"> - โครงการแข่งขันกีฬานิสิตนักศึกษาแพทย์แห่งประเทศไทย (กีฬาเข็มสัมพันธ์)</t>
  </si>
  <si>
    <t xml:space="preserve"> ม.ค. - มี.ค.62</t>
  </si>
  <si>
    <t xml:space="preserve"> - โครงการจิตตปัญญาศึกษา (Contemplative Education)</t>
  </si>
  <si>
    <t xml:space="preserve"> เม.ย. - มิ.ย.62</t>
  </si>
  <si>
    <t xml:space="preserve"> - โครงการรับขวัญนักศึกษาแพทย์ชั้นปีที่ 1</t>
  </si>
  <si>
    <t xml:space="preserve"> ก.ค. - ก.ย.62</t>
  </si>
  <si>
    <t>ฝ่ายกิจการนักศึกษาฯ (อ.ดร.ดุษฎี ชินนาพันธ์)</t>
  </si>
  <si>
    <t xml:space="preserve"> - โครงการมอบใบประกอบวิชาชีพเวชกรรม</t>
  </si>
  <si>
    <t xml:space="preserve"> ต.ค.- ธ.ค.61</t>
  </si>
  <si>
    <t xml:space="preserve"> - โครงการ First year star</t>
  </si>
  <si>
    <t xml:space="preserve"> ต.ค.- พ.ย.61</t>
  </si>
  <si>
    <t>ฝ่ายวิชาการ (ผศ.ดร.รพีพร ขวัญเชื้อ และอาจารย์กลุ่มสรีรวิทยา)</t>
  </si>
  <si>
    <t xml:space="preserve"> - โครงการเตรียมความพร้อมการเรียนปฏิบัติการสรีรวิทยา (PowerLab)</t>
  </si>
  <si>
    <t xml:space="preserve"> - โครงการรายวิชา EMS-301 การทบทวนวรรณกรรมทางด้านวิทยาศาสตร์การแพทย์พื้นฐาน</t>
  </si>
  <si>
    <t xml:space="preserve"> - โครงการอบรมการเขียนโครงการขั้นตอนการดำเนินงานและประเมินผลโครงการ ประจำปี 2562</t>
  </si>
  <si>
    <t xml:space="preserve"> - โครงการกิจกรรมวันไหว้ครู มอบโล่ประกาศเกียรติคุณจากแพทยสภา และเกียรติบัตรแก่นักศึกษาแพทย์</t>
  </si>
  <si>
    <t xml:space="preserve"> - โครงการเตรียมความพร้อมการรับทุนการศึกษา</t>
  </si>
  <si>
    <t xml:space="preserve"> - โครงการสัมภาษณ์ทุนการศึกษา </t>
  </si>
  <si>
    <t>เม.ย. -พ.ค. 62</t>
  </si>
  <si>
    <t xml:space="preserve"> ก.ค. -  ก.ย.62</t>
  </si>
  <si>
    <t>ก.ค. - ก.ย. 62</t>
  </si>
  <si>
    <t>ฝ่ายวิชาการ (อาจารย์ผู้ประสานงานรายวิชา)</t>
  </si>
  <si>
    <t>ฝ่ายกิจการนักศึกษาฯ (อ.นพ.อภิชัย วรรธนะพิศิษฐ์)</t>
  </si>
  <si>
    <t>ฝ่ายกิจการนักศึกษาฯ  (อ.ศุจิรัตน์ บุญรัศมี)</t>
  </si>
  <si>
    <t>ฝ่ายกิจการนักศึกษาฯ (ผศ.ดร.ดุษฎี ชินนาพันธ์)</t>
  </si>
  <si>
    <t xml:space="preserve"> - โครงการสัมมนาแลกเปลี่ยนประสบการณ์เส้นทางสู่ชั้นคลินิก</t>
  </si>
  <si>
    <t xml:space="preserve"> - โครงการเตรียมความพร้อมการเรียนมหกายวิภาคศาสตร์</t>
  </si>
  <si>
    <t xml:space="preserve">  - กิจกรรม Knowledge Sharing ฯ (เสวนาแลกเปลี่ยนประสบการณ์จากการประชุม/สัมมนา)</t>
  </si>
  <si>
    <t>เมย. - มิย. 62</t>
  </si>
  <si>
    <t>ฝ่ายกิจากรนักศึกษาฯ (อ.นพ.ชัยวัฒน์ ฤกษ์สวัสดิ์ถาวร)</t>
  </si>
  <si>
    <t>ฝ่ายวิชาการ (ผศ.ดร.พิชชานีย์ จริยพงศ์ และคณาจารย์กายวิภาคศาสตร์)</t>
  </si>
  <si>
    <t>ฝ่ายวิชาการ (หัวหน้าสาขาวิชาวิทยาศาสตร์การแพทย์)</t>
  </si>
  <si>
    <t>ฝ่ายกิจการนักศึกษาฯ (อ.ดร.ประสิทธิ์ นาเอก)</t>
  </si>
  <si>
    <t>การพัฒนาคุณภาพชีวิตของนักศึกษาแพทย์  (สอบถาม)</t>
  </si>
  <si>
    <t xml:space="preserve"> - โครงการเตรียมความพร้อมในการเรียนชั้นปรีคลินิก ของนักศึกษาแพทย์ชั้นปีที่ 2</t>
  </si>
  <si>
    <t>ฝ่ายวิชาการ (ผศ.ดร.ชูชาติ พันธ์สวัสดิ์, อ.ดร.พุทธรดา</t>
  </si>
  <si>
    <t>นิลเอสงค์,อ.ดร.ประสิทธิ์ นาเอก และ อ.ดร.เอื้อมพร หมวดเมือง)</t>
  </si>
  <si>
    <t xml:space="preserve"> - โครงการเตรียมความพร้อมการเรียนแบบ PBL และอบรมเชิงปฏิบัติการเพื่อเสริมทักษะการเรียนรู้ของ</t>
  </si>
  <si>
    <t xml:space="preserve"> มิ.ย.62</t>
  </si>
  <si>
    <t xml:space="preserve"> ก.ค.62</t>
  </si>
  <si>
    <t>ฝ่ายวิชาการ (ผศ.ดร.รพีพร ขวัญเชื้อ, หัวหน้าสาขาวิชา,</t>
  </si>
  <si>
    <t>เจ้าหน้าที่บริหารงานทั่วไปประสานงานชั้นปรีคลินิก)</t>
  </si>
  <si>
    <t xml:space="preserve"> - กิจกรรมเสริมหลักสูตรระดับบัณฑิตศึกษา</t>
  </si>
  <si>
    <t xml:space="preserve">  - จัดสอบวัดคุณสมบัติ/โครงร่างวิทยานิพนธ์</t>
  </si>
  <si>
    <t xml:space="preserve"> - โครงการแห่ผ้าขึ้นธาตุ (เข้าร่วมอาศรม)</t>
  </si>
  <si>
    <t>วรรธนะพิศิษฐ์ นักวิชาการกลุ่มวิชาเวชศาสตร์ครอบครัว</t>
  </si>
  <si>
    <t>และชุมชน)</t>
  </si>
  <si>
    <t>ฝ่ายวิชาการ (อ.พญ.พิระดา ยินเจริญ)</t>
  </si>
  <si>
    <t>ฝ่ายวิชาการ (ผศ.ดร.สุจิตรา สมุหเสนีโต)</t>
  </si>
  <si>
    <t>มีค. 62</t>
  </si>
  <si>
    <t>เมย. 62</t>
  </si>
  <si>
    <t>ประเด็นยุทธศาสตร์ที่ 4</t>
  </si>
  <si>
    <t>&gt; 85</t>
  </si>
  <si>
    <t xml:space="preserve"> - โครงการเข้าร่วมแข่งขันทางวิชาการระดับนานาชาติ (ของบศนร.)</t>
  </si>
  <si>
    <t>บริหารหลักสูตรแพทยศาสตรบัณฑิตร่วมกับศูนย์แพทยศาสตรศึกษาชั้นคลินิก (ผู้บริหาร หรืออาจารย์ที่เกี่ยวข้อง)</t>
  </si>
  <si>
    <t>โครงการเยาวชนรางวัลสมเด็จเจ้าฟ้ามหิดล เครือข่ายกลุ่มสถาบันแพทยศาสตร์แห่งประเทศไทย เครือข่าย</t>
  </si>
  <si>
    <t>โรงเรียนแพทย์ใหม่ (ผู้บริหาร หรืออาจารย์ที่เกี่ยวข้อง)</t>
  </si>
  <si>
    <t xml:space="preserve"> - ประชุมแพทยศาสตรศึกษาตามตัวชี้วัดของหลักสูตร (อาจารย์ใหม่ปีแรก และอาจารย์เก่า 3 ปี/ครั้ง)</t>
  </si>
  <si>
    <t xml:space="preserve"> - ประชุมการเรียนการสอนชั้นคลินิกร่วมกับโรงพยาบาลร่วมผลิตแพทย์และโรงพยาบาลสมทบ  / ประชุมกรรมการ</t>
  </si>
  <si>
    <t xml:space="preserve"> - ประชุมร่วมกับแพทยสภา สกอ. กสพท. กระทรวงสาธารณสุข สำนักงานบริหารโครงการผลิตแพทย์เพิ่ม </t>
  </si>
  <si>
    <t xml:space="preserve"> - โครงการของเครือข่ายกลุ่มสถาบันแพทยศาสตร์แห่งประเทศไทย / สหพันธ์นิสิตนักศึกษาแพทย์แห่งประเทศไทย</t>
  </si>
  <si>
    <t>ศาสตราจารย์ ดร.สมเด็จพระเจ้าลูกเธอเจ้าฟ้าจุฬาภรณ์วลัยลักษณ์อัครราชกุมารี</t>
  </si>
  <si>
    <t xml:space="preserve">ศาสตราจารย์ ดร.สมเด็จพระเจ้าลูกเธอเจ้าฟ้าจุฬาภรณ์วลัยลักษณ์อัครราชกุมารี </t>
  </si>
  <si>
    <t xml:space="preserve"> - โครงการประชุมใหญ่ประจำปีสหพันธ์นิสิตนักศึกษาแพทย์แห่งประเทศไทยในพระอุปถัมภ์ </t>
  </si>
  <si>
    <t xml:space="preserve"> - โครงการประชุมสามัญสหพันธ์นิสิตนักศึกษาแพทย์แห่งประเทศไทยในพระอุปถัมภ์ </t>
  </si>
  <si>
    <t xml:space="preserve"> - โครงการแรกพบ สพท.</t>
  </si>
  <si>
    <t xml:space="preserve"> มิ.ย.- ก.ค.62</t>
  </si>
  <si>
    <t>สาขาวิชาวิทยาศาสตร์การแพทย์คลินิค</t>
  </si>
  <si>
    <t xml:space="preserve"> เม.ย. -  มิ.ย.62</t>
  </si>
  <si>
    <t xml:space="preserve">   มิ.ย.62</t>
  </si>
  <si>
    <t xml:space="preserve"> - โครงการปรับปรุงการจัดการเรียนการสอนชั้นคลินิคตามมาตรฐานหลักสูตรแพทยศาสตรบัรฑิต</t>
  </si>
  <si>
    <t xml:space="preserve"> - โครงการพัฒนางานสนับสนุนการจัดการเรียนการสอนขั้นคลินิค</t>
  </si>
  <si>
    <t>ฝ่ายวิชาการ (อ.พญ.นนทพรรณ ผาสุก)</t>
  </si>
  <si>
    <t>ฝ่ายกิจการนักศึกษาฯ (อ.ศุจิรัตน์ บุญรัศมี)</t>
  </si>
  <si>
    <t xml:space="preserve">กิจกรรมหลัก ประเมินและปรับปรุงหลักสูตรแพทยศาสตรบัณฑิต </t>
  </si>
  <si>
    <t xml:space="preserve"> - ประเมินหลักสูตรแพทยศาสตรบัณฑิต (หลักสูตรปรับปรุง พ.ศ. 2555)</t>
  </si>
  <si>
    <t>สอบถาม</t>
  </si>
  <si>
    <t xml:space="preserve"> - ปรับปรุงหลักสูตรแพทยศาสตรบัณฑิต (หลักสูตรปรับปรุง พ.ศ. 2562)</t>
  </si>
  <si>
    <t>อาจารย์ประจำหลักสูตร</t>
  </si>
  <si>
    <t>คณะกรรมการจัดทำหลักสูตร</t>
  </si>
  <si>
    <t xml:space="preserve"> - ตรวจประเมินจากกลุ่มสถาบันแพทยศาสตร์แห่งประเทศไทยตามเกณฑ์คุณภาพการศึกษา</t>
  </si>
  <si>
    <t xml:space="preserve"> - การเตรียมความพร้อมสำหรับตรวจประเมินตามเกณฑ์คุณภาพการศึกษาเพื่อการดำเนินการที่เป็นเลิศ</t>
  </si>
  <si>
    <t xml:space="preserve"> เพื่อการดำเนินการที่เป็นเลิศ</t>
  </si>
  <si>
    <t xml:space="preserve"> - การเตรียมความพร้อมสำหรับตรวจประเมินตามเกณฑ์มาตรฐานสากลสำหรับแพทยศาสตรศึกษา (WFME)</t>
  </si>
  <si>
    <t xml:space="preserve"> - ตรวจประเมินจากกลุ่มสถาบันรับรองมาตรฐานการศึกษาแพทยศาสตร์ (IMEAc) ตามเกณฑ์มาตรฐานสากล</t>
  </si>
  <si>
    <t xml:space="preserve"> - โครงการประเมินความพร้อมนักศึกษาแพทย์สำหรับการสอบความรู้ความสามารถในการประกอบ</t>
  </si>
  <si>
    <t xml:space="preserve"> วิชาชีพเวชกรรม แพทยสภา ขั้นตอนที่ 1</t>
  </si>
  <si>
    <t>ฝ่ายวิชาการ/นักวิชาการสาขาวิชาวิทยาศาสตร์การแพทย์คลินิก</t>
  </si>
  <si>
    <t xml:space="preserve"> - จ่ายเงินสมทบเข้ากองทุนเพื่อกิจการสำนักวิชาแพทยศาสตร์ (สอบถามตัดออก)</t>
  </si>
  <si>
    <t xml:space="preserve"> - การเดินทางไปส่งนักศึกษา in-country Program / Short Course Progerm</t>
  </si>
  <si>
    <t xml:space="preserve"> - การเชิญ Visiting Scholar </t>
  </si>
  <si>
    <t xml:space="preserve"> - สนับสนุนนักศึกษาสำหรับการเสนอผลงานวิชาการในต่างประเทศ (สอบถาม)</t>
  </si>
  <si>
    <t xml:space="preserve">อย่างน้อย </t>
  </si>
  <si>
    <t xml:space="preserve"> - การเดินทางไปเจรจาความร่วมมือกับต่างประเทศของผู้บริหาร (ใช้งบCIA)</t>
  </si>
  <si>
    <t>แผนงานยุทธศาสตร์ที่ 3 การปฏิรูปการเรียนการสอนโดยใช้รูปแบบและวิทยาการสมัยใหม่ เพื่อสู่ความเป็นสากล</t>
  </si>
  <si>
    <t>แผนงานหลัก  แผนงานปฏิรูปการเรียนรู้</t>
  </si>
  <si>
    <t>แผนงานรอง  แผนงานปฏิรูปการเรียนการสอนโดยใช้รูปแบบและวิทยาการสมัยใหม่ เพื่อสู่ความเป็นสากล</t>
  </si>
  <si>
    <t>งาน/โครงการ  งานปฏิรูปการเรียนการสอนโดยใช้รูปแบบและวิทยาการสมัยใหม่</t>
  </si>
  <si>
    <t>แผนงานยุทธศาสตร์ที่ 6 การสร้างเครือข่ายความร่วมมือกับหน่วยงานภายนอก เพื่อการพัฒนามหาวิทยาลัย</t>
  </si>
  <si>
    <t xml:space="preserve">แผนงานหลัก  แผนงานสร้างเครือข่ายความร่วมมือกับหน่วยงานภายนอก </t>
  </si>
  <si>
    <t>แผนงานรอง  แผนงานการสร้างเครือข่ายความร่วมมือกับหน่วยงานภายนอก เพื่อการพัฒนามหาวิทยาลัย</t>
  </si>
  <si>
    <t>งาน/โครงการ  การสร้างเครือข่ายความร่วมมือกับหน่วยงานภายนอก เพื่อการพัฒนามหาวิทยาลัย</t>
  </si>
  <si>
    <t>ประเด็นยุทธศาสตร์ที่ 6</t>
  </si>
  <si>
    <t>ผ่านเกณฑ์</t>
  </si>
  <si>
    <t>แผนปฏิบัติการเชิงยุทธศาสตร์ ประจำปีงบประมาณ พ.ศ.2562</t>
  </si>
  <si>
    <t xml:space="preserve"> - จัดทำหลักสูตรแพทยศาสตรบัณฑิต (หลักสูตรนานาชาติ หลักสูตรใหม่ พ.ศ. 2562)</t>
  </si>
  <si>
    <t>กิจกรรมหลัก การดำเนินงานตามมาตรฐานวิชาชีพ</t>
  </si>
  <si>
    <t xml:space="preserve"> - โครงการนักศึกษาแลกเปลี่ยน </t>
  </si>
  <si>
    <t>กิจกรรมหลัก ความร่วมมือกับต่างประเทศโดยสำนักวิชา</t>
  </si>
  <si>
    <t>โยกไปของบ ศนร.(สอบมาตรฐานวิชาการ/วิชาชีพ)</t>
  </si>
  <si>
    <t>งบตั้งที่ศบศ.</t>
  </si>
  <si>
    <t>(รอพิจารณา)</t>
  </si>
  <si>
    <t>กิจกรรมหลัก โครงการแข่งขันทักษะทางวิชาการ/วิชาชีพของนักศึกษา</t>
  </si>
  <si>
    <t>งบตั้งที่ศนร.</t>
  </si>
  <si>
    <t xml:space="preserve">   (WU Seeds Camp 2017)”    แผนเดิม</t>
  </si>
  <si>
    <t xml:space="preserve"> - กิจกรรมเสริมทักษะด้านการสื่อสารสำหรับนักศึกษาแพทย์ </t>
  </si>
  <si>
    <t xml:space="preserve"> - รายวิชาเวชศาสตร์ครอบครัวและชุมชน 1, 2 และ 3 (FCM-111,FCM-212,FCM-313)  (มีคำอธิบายในมคอ.3)</t>
  </si>
  <si>
    <t xml:space="preserve"> - รายวิชาMSS-101 แพทย์กับสังคม (มีคำอธิบายในมคอ.3)</t>
  </si>
  <si>
    <t xml:space="preserve"> - รายวิชาPCS-224  วงจรวิวัฒน์แห่งชีวิต (มีคำอธิบายในมคอ.3)</t>
  </si>
  <si>
    <t>ภาคการศึกษาที่ 1/2561</t>
  </si>
  <si>
    <t>17 รายวิชา</t>
  </si>
  <si>
    <t>-PCS-212 บทนำวิทยาศาสตร์การแพทย์พื้นฐาน</t>
  </si>
  <si>
    <t>-PCS-211 ชีวเคมีทางการแพทย์</t>
  </si>
  <si>
    <t>-PCS-331 หลักเภสัชวิทยา</t>
  </si>
  <si>
    <t>ภาคการศึกษา 2/2561</t>
  </si>
  <si>
    <t>-PCS-222 ประสาทวิทยาศาสตร์</t>
  </si>
  <si>
    <t>-PCS-341 ความผิดปกติของระบบผิวหนัง เนื้อเยื่อเกี่ยวพัน และระบบกล้ามเนื้อโครงกระดูก</t>
  </si>
  <si>
    <t>-PCS-342 ความผิดปกติของระบบหายใจ</t>
  </si>
  <si>
    <t>-PCS-343 ความผิดปกติของระบบหัวใจหลอดเลือด</t>
  </si>
  <si>
    <t>-PCS-215 ระบบหัวใจหลอดเลือด</t>
  </si>
  <si>
    <t>-PCS-335 ระบบเลือดและน้ำเหลืองเรติคูล่า</t>
  </si>
  <si>
    <t>ภาคการศึกษา 3/2561</t>
  </si>
  <si>
    <t>-PCS-218 ระบบทางเดินอาหารและโภชนาการ</t>
  </si>
  <si>
    <t>-PCS-344 ความผิดปกติของระบบทางเดินทางอาหาร</t>
  </si>
  <si>
    <t>-PCS-223 คัพวิทยาและพันธุศาสตร์ทางการแพทย์</t>
  </si>
  <si>
    <t>-PCS-345 ความผิดปกติของระบบต่อมไร้ท่อ ระบบขับถ่ายปัสสาวะและสืบพันธุ์</t>
  </si>
  <si>
    <t>-PCS-346 ความผิดปกติของระบบประสาท</t>
  </si>
  <si>
    <t>-PCS-347 ภูมิคุ้มกันวิทยาคลินิกและการติดเชื้อในผู้ป่วยภูมิคุ้มกันบกพร่อง</t>
  </si>
  <si>
    <t>-PCS-348 พยาธิสภาพทางจิต</t>
  </si>
  <si>
    <t>-PCS-219 ระบบขับถ่ายปัสสาวะและสืบพันธุ์</t>
  </si>
  <si>
    <t xml:space="preserve"> - เสริมทักษะการสอนในชั้นปรีคลินิกโดยอาจารย์พิเศษ (แผนเดิม)</t>
  </si>
  <si>
    <t>กิจกรรมหลัก  จัดการศึกษาภาคสนามระดับปริญญาตรี (คชจ.ดำเนินงาน+ค่าตอบแทนวิทยากรพิเศษ)</t>
  </si>
  <si>
    <t xml:space="preserve"> - การเตรียมความพร้อมสำหรับตรวจประเมินตามเกณฑ์มาตรฐานสากลสำหรับแพทยศาสตรศึกษา (WFME) และ</t>
  </si>
  <si>
    <t>การประเมินคุณภาพภายในองค์กร (หลักสูตรแพทยศาสตรบัณฑิตนานาชาติ,หลักสูตรใหม่ (พ.ศ.2562)</t>
  </si>
  <si>
    <t xml:space="preserve"> และการประเมินคุณภาพภายในองค์กร (หลักสูตรภาษาไทย)</t>
  </si>
  <si>
    <t xml:space="preserve"> สำหรับแพทยศาสตรศึกษา (WFME) (หลักสูตรภาษาไทย)</t>
  </si>
  <si>
    <t xml:space="preserve"> สำหรับหลักสูตรแพทยศาสตรบัณฑิตนานาชาตินานาชาติ,หลักสูตรใหม่ (พ.ศ.2562)</t>
  </si>
  <si>
    <t>-PCS-224 วงจรวิวัฒน์แห่งชีวิต</t>
  </si>
  <si>
    <t>เดิมเสนอ170000</t>
  </si>
  <si>
    <t>แผนงานรอง แผนงานสนับสนุนการดำเนินงานเชิงนโยบายด้านพัฒนาวิชาการที่ตอบสนอง</t>
  </si>
  <si>
    <t xml:space="preserve">  ยุทธศาสตร์การปฏิรูปการเรียนการสอนโดยใช้รูปแบบและวิทยาการสมัยใหม่เพื่อมู่งสู่ความเป็นสากล</t>
  </si>
  <si>
    <t>งาน/โครงการ  งานสนับสนุนการพัฒนาวิชาการที่ตอบสนองยุทธศาสตร์การปฏิรูปการเรียนการสอนโดยใช้รูปแบบ</t>
  </si>
  <si>
    <t xml:space="preserve">  และวิทยาการสมัยใหม่เพื่อมู่งสู่ความเป็นสากล</t>
  </si>
  <si>
    <t>กิจกรรมหลัก  โครงการพัฒนาศักยภาพนักศึกษาด้านสอบมาตรฐานวิชาการ/วิชาชีพ</t>
  </si>
  <si>
    <t>รอพิจารณา</t>
  </si>
  <si>
    <t xml:space="preserve"> - โครงการประเมินความพร้อมนักศึกษาสำหรับการประเมินและรับรองความรู้</t>
  </si>
  <si>
    <t>ความสามารถในการประกอบวิชาชีพเวชกรรม แพทยสภา ขั้นตอนที่ 1 (16900)</t>
  </si>
  <si>
    <t xml:space="preserve"> - ประชุมเพื่อพัฒนาข้อสอบ</t>
  </si>
  <si>
    <t xml:space="preserve"> - ดำเนินการสอบ</t>
  </si>
  <si>
    <t xml:space="preserve"> - รวบรวมและวิเคราะห์คะแนนสอบ</t>
  </si>
  <si>
    <t xml:space="preserve"> - วิเคราะห์และปรับปรุข้อสอบเพื่อพัฒนาคลังข้อสอบ</t>
  </si>
  <si>
    <t>งบตั้งที่สวน.</t>
  </si>
  <si>
    <t>ขอผ่านศนร.</t>
  </si>
  <si>
    <t xml:space="preserve"> ขั้นตอนที่ 1 </t>
  </si>
  <si>
    <t xml:space="preserve"> - การสอบประมวลความรู้ ขั้นตอนที่ 1</t>
  </si>
  <si>
    <t xml:space="preserve"> - การสอบประมวลความรู้ ขั้นตอนที่ 2</t>
  </si>
  <si>
    <t xml:space="preserve"> - การสอบประมวลความรู้ ขั้นตอนที่ 3</t>
  </si>
  <si>
    <t xml:space="preserve">  - โครงการเตรียมความพร้อมในการสอบรับรองความรู้ความสามารถในการประกอบวิชาชีพเวชกรรม</t>
  </si>
  <si>
    <t xml:space="preserve"> - โครงการประชาสัมพันธ์และแนะนำหลักสูตรแพทยศาสตรบัณฑิต (100000)</t>
  </si>
  <si>
    <t>งบตั้งที่สื่อสารฯ</t>
  </si>
  <si>
    <t>แผนงานรอง  แผนงานสนับสนุนการดำเนินงานเชิงนโยบายด้านพัฒนาวิชาการที่ตอบสนองยุทธศาสตร์</t>
  </si>
  <si>
    <t>งาน/โครงการ งานสนับสนุนนการพัฒนาวิชาการที่ตอบสนองยุทธศาสตร์การสร้างเครือข่ายความร่วมมือกับ</t>
  </si>
  <si>
    <t xml:space="preserve"> - โครงการแข่งขัน Inter -Medical School Physiology (80000)</t>
  </si>
  <si>
    <t>อย่างน้อย 1 ครั้ง</t>
  </si>
  <si>
    <t xml:space="preserve"> - โครงการรับนักศึกษาแพทย์ต่างชาติดูงานระบบสุขภาพของไทย (17600) </t>
  </si>
  <si>
    <t>งบตั้งที่ CIA</t>
  </si>
  <si>
    <t>กิจกรรมหลัก โครงการรับนักศึกษาแลกเปลี่ยนประเภท Inbound  ประจำปีงบประมาณ 2562</t>
  </si>
  <si>
    <t>งบตั้งที่อาศรมฯ</t>
  </si>
  <si>
    <t xml:space="preserve"> - โครงการทำบุญร่างอาจารย์ใหญ่ : ปลูกฝังจรรยาบรรณและคุณธรรมในวิชาชีพแพทย์ (50000)</t>
  </si>
  <si>
    <t>งบตั้งที่ศบว.</t>
  </si>
  <si>
    <t>คณะกรรมการหลักสูตรบัณฑิตศึกษาประจำหลักสูตร</t>
  </si>
  <si>
    <t xml:space="preserve">               /สัมมนาหน่วยงาน/ศึกษาดูงานนอกสถานที่</t>
  </si>
  <si>
    <t>กิจกรรมหลัก  พัฒนาศักยภาพในการทำงานรายบุคคลโดยหน่วยงานภายนอก</t>
  </si>
  <si>
    <t>กิจกรรมหลัก เตรียมความพร้อมในการสอบความรู้ความสามารถในการประกอบวิชาชีพเวชกรรม</t>
  </si>
  <si>
    <t xml:space="preserve"> - โครงการพัฒนาศักยภาพวิจัย สำนักวิชาแพทยศาสตร์ (110000)</t>
  </si>
  <si>
    <t xml:space="preserve"> - ร้อยละของบัณฑิตที่สอบได้ใบประกอบวิชาชีพภายใน 1 ปี </t>
  </si>
  <si>
    <t xml:space="preserve">กิจกรรมหลัก การแลกเปลี่ยนนักศึกษากับมหาวิทยาลัยในต่างประเทศ (Outbound) </t>
  </si>
  <si>
    <t>กิจกรรมหลัก ดำเนินโครงการทำนุบำรุงศิลปะและวัฒนธรรม</t>
  </si>
  <si>
    <t xml:space="preserve"> - ร้อยละความพึงพอใจของนายจ้างที่มีต่อผ้สำเร็จการศึกษา</t>
  </si>
  <si>
    <t xml:space="preserve"> - ร้อยละของผู้สำเร็จการศึกษาที่ได้งานทำตรงสาขา</t>
  </si>
  <si>
    <t xml:space="preserve"> - ร้อยละของผู้สำเร็จการศึกษาที่ได้งานทำ ศึกษาต่อหรือ</t>
  </si>
  <si>
    <t xml:space="preserve"> - จำนวนนักศึกษาแลกเปลี่ยน (Outbound) </t>
  </si>
  <si>
    <t xml:space="preserve"> - อาจารย์แลกเปลี่ยน (Visiting Scholar)</t>
  </si>
  <si>
    <t xml:space="preserve"> - ผลการตรวจประเมินคุณภาพระดับนานาชาติ</t>
  </si>
  <si>
    <t>หารือตัดออก</t>
  </si>
  <si>
    <t xml:space="preserve"> - ร้อยละของผู้สำเร็จการศึกษาที่จบการศึกษาตามหลักสูตรภายใน</t>
  </si>
  <si>
    <t xml:space="preserve"> - ผลการตรวจประเมินจากกลุ่มสถาบันแพทยศาสตร์แห่ง</t>
  </si>
  <si>
    <r>
      <t xml:space="preserve"> - จำนวนนักศึกษาที่เข้าใหม่                       </t>
    </r>
    <r>
      <rPr>
        <i/>
        <sz val="13"/>
        <rFont val="TH SarabunPSK"/>
        <family val="2"/>
      </rPr>
      <t xml:space="preserve"> </t>
    </r>
  </si>
  <si>
    <r>
      <t xml:space="preserve">   ที่สำเร็จการศึกษาในปีการศึกษานั้นๆ           </t>
    </r>
    <r>
      <rPr>
        <b/>
        <i/>
        <sz val="13"/>
        <color indexed="10"/>
        <rFont val="TH SarabunPSK"/>
        <family val="2"/>
      </rPr>
      <t>มวล.6</t>
    </r>
  </si>
  <si>
    <t xml:space="preserve"> - ร้อยละของนักศึกษาทุกหลักสูตรที่สอบผ่าน Exit Exam</t>
  </si>
  <si>
    <t>สอบถามค่าเป้าหมาย</t>
  </si>
  <si>
    <t>ส่วนแผนปรับค่าเป้าหมายใหม่</t>
  </si>
  <si>
    <t xml:space="preserve"> ตชว.ยุทธศาสตร์</t>
  </si>
  <si>
    <t>?</t>
  </si>
  <si>
    <t xml:space="preserve">(ของผู้ที่เข้าศึกษาในรุ่นนั้น)  มวล.3        </t>
  </si>
  <si>
    <t xml:space="preserve"> - ร้อยละของนักศึกษาที่สำเร็จการศึกษาตามเวลาปกติ </t>
  </si>
  <si>
    <t>&gt; 2.75</t>
  </si>
  <si>
    <t>เดิมระบุค่าเฉลี่ย 3.75</t>
  </si>
  <si>
    <t>85/...</t>
  </si>
  <si>
    <t>กิจกรรมหลัก  จัดหาอาจารย์พิเศษระดับระดับปริญญาตรี (คชจ.ดำเนินงาน+ค่าตอบแทนอาจารย์พิเศษ)</t>
  </si>
  <si>
    <t xml:space="preserve"> - จัดกิจกรรมฝึกทักษะนอกสถานที่ (บ้านศรีธรรมราช โรงพยาบาลท่าศาลา)</t>
  </si>
  <si>
    <t xml:space="preserve"> - โครงการแข่งขันตอบปัญหาจุลชีววิทยา ปรสิตวิทยา และวิทยาภูมคุ้มกันทางการแพทย์นานาชาติ</t>
  </si>
  <si>
    <t xml:space="preserve">   โดยศิริราช (50000)</t>
  </si>
  <si>
    <t xml:space="preserve"> - อบรมเชิงปฏิบัติการ "Thinking Skill" (ย้ายมาจากกิจกรรมภาคสนาม)</t>
  </si>
  <si>
    <t xml:space="preserve"> - ร้อยละของการใช้จ่ายงบประมาณที่เป็นไปตามแผน</t>
  </si>
  <si>
    <t>ส่วนแผนใส่เพิ่ม</t>
  </si>
  <si>
    <t>(แทนตชว.แถว 172)</t>
  </si>
  <si>
    <t>(แทนตัวชี้วัดแถว 118)</t>
  </si>
  <si>
    <t xml:space="preserve"> - จำนวนบุคลากรทางการแพทย์ที่ผลิตได้</t>
  </si>
  <si>
    <t>ส่วนแผนใส่เพิ่ม (นับจากนักศึกษาฝึกงานที่ศูนย์การแพทย์) ศูนย์แพทย์รายงาน</t>
  </si>
  <si>
    <t>ขอตั้ง</t>
  </si>
  <si>
    <t>จัดสรร</t>
  </si>
  <si>
    <t xml:space="preserve"> -โครงการวิจัย..........</t>
  </si>
  <si>
    <t>... โครงการ</t>
  </si>
  <si>
    <t xml:space="preserve"> - โครงการบูรณาการงานศิลปะและวัฒนธรรมกับการจัดการเรียนการสอนและกิจกรรมนักศึกษา</t>
  </si>
  <si>
    <t>กิจกรรมหลัก   ค่าวัสดุเบิกจ่ายจากคลังพัสดุกลาง</t>
  </si>
  <si>
    <t>ค่าวัสดุเบิกจ่ายจากคลังพัสดุกลาง</t>
  </si>
  <si>
    <t>กิจกรรมหลัก การประเมินคุณภาพระดับนานาชาติ</t>
  </si>
  <si>
    <t xml:space="preserve">ฝ่ายประกันคุณภาพการศึกษา/ </t>
  </si>
  <si>
    <t>นักวิชาการฝ่ายประกันคุณภาพ</t>
  </si>
  <si>
    <t>ทบทวน</t>
  </si>
  <si>
    <t>กิจกรรมหลัก  ค่าใช้จ่ายบุคลากร</t>
  </si>
  <si>
    <t xml:space="preserve"> - ค่าจ้างชั่วคราว</t>
  </si>
  <si>
    <t xml:space="preserve"> - เงินตอบแทนตำแหน่งบริหาร</t>
  </si>
  <si>
    <t xml:space="preserve"> - เงินตอบแทนวิชาชีพ</t>
  </si>
  <si>
    <t xml:space="preserve"> - ค่าตอบแทนผู้ปฏิบัตงานเกี่ยวกับการสัมผัสร่างอาจารย์ใหญ่</t>
  </si>
  <si>
    <t xml:space="preserve"> - ค่าตอบแทนพนักงานทำงานนอกเวลา</t>
  </si>
  <si>
    <t xml:space="preserve"> - ค่าบำรุงสมาชิกสถาบันแพทยศาสตร์แห่งประเทศไทย</t>
  </si>
  <si>
    <t xml:space="preserve"> - ค่าบำรุงกลุ่มสมาพันธ์นิสิตนักศึกษาแพทย์แห่งประเทศไทย</t>
  </si>
  <si>
    <t xml:space="preserve"> - เงินสมทบโครงการเยาวชนรางวัลสมเด็จเจ้าฟ้ามหิดล</t>
  </si>
  <si>
    <t xml:space="preserve"> - รายวิชาMSS-102 เวชจริยศาสตร์และคิดเชิงวิพากษ์ </t>
  </si>
  <si>
    <t>กิจกรรมหลัก  การพัฒนาแพทยศาสตรศึกษา</t>
  </si>
  <si>
    <t>กิจกรรมหลัก  เงินสมทบให้โรงพยาบาลร่วมผลิตแพทย์</t>
  </si>
  <si>
    <t>กิจกรรมหลัก  การจัดการเรียนการสอนชั้นคลินิก</t>
  </si>
  <si>
    <t xml:space="preserve">ฝ่ายวิชาการ (หัวหน้าสาขาวิชาวิทยาศาสตร์การแพทย์คลินิค)  </t>
  </si>
  <si>
    <t>การสร้างและพัฒนาคุณภาพบัณฑิตเพื่อตอบสนองต่อยุทธศาสตร์ชาติ</t>
  </si>
  <si>
    <t>งาน/โครงการ งานสนับสนุนนการพัฒนาวิชาการที่ตอบสนองยุทธศาสตร์การสร้างและพัฒนาคุณภาพบัณฑิต</t>
  </si>
  <si>
    <t>กิจกรรมหลัก ค่าสาธารณูปโภค</t>
  </si>
  <si>
    <t>การสร้างเครือข่ายความร่วมมือกับหน่วยงานภายนอก เพื่อการพัฒนามหาวิทยาลัย</t>
  </si>
  <si>
    <t>หน่วยงานภายนอก เพื่อการพัฒนามหาวิทยาลัย</t>
  </si>
  <si>
    <t xml:space="preserve"> - เงินประจำตำแหน่งวิชาการ</t>
  </si>
  <si>
    <t xml:space="preserve">        ตชว.สงป.301/ ตชว.ยุทธศาสตร์</t>
  </si>
  <si>
    <t xml:space="preserve">           ตชว.สงป.301/ ตชว.ยุทธศาสตร์</t>
  </si>
  <si>
    <r>
      <t xml:space="preserve"> - จำนวนโครงการวิจัยใหม่  </t>
    </r>
    <r>
      <rPr>
        <b/>
        <i/>
        <sz val="13"/>
        <rFont val="TH SarabunPSK"/>
        <family val="2"/>
      </rPr>
      <t>ตชว.สงป 301</t>
    </r>
  </si>
  <si>
    <r>
      <t xml:space="preserve"> - จำนวนโครงการวิจัยที่แล้วเสร็จ </t>
    </r>
    <r>
      <rPr>
        <b/>
        <i/>
        <sz val="13"/>
        <rFont val="TH SarabunPSK"/>
        <family val="2"/>
      </rPr>
      <t>ตชว.สงป 301</t>
    </r>
  </si>
  <si>
    <t>58,700,600 บาท</t>
  </si>
  <si>
    <r>
      <t xml:space="preserve">    </t>
    </r>
    <r>
      <rPr>
        <b/>
        <i/>
        <sz val="13"/>
        <rFont val="TH SarabunPSK"/>
        <family val="2"/>
      </rPr>
      <t>ตชว.สงป.301/ ตชว.ยุทธศาสตร์</t>
    </r>
  </si>
  <si>
    <t xml:space="preserve"> ประจำ                                               </t>
  </si>
  <si>
    <t xml:space="preserve"> การใช้จ่ายเงิน</t>
  </si>
  <si>
    <t xml:space="preserve"> งบประมาณ</t>
  </si>
  <si>
    <t xml:space="preserve"> ของอาจารย์และสิ่งสนับสนุนการเรียนรู้       </t>
  </si>
  <si>
    <t xml:space="preserve"> ประเทศไทย</t>
  </si>
  <si>
    <t>สำนักวิชาใส่ค่าเป้าหมาย</t>
  </si>
  <si>
    <t xml:space="preserve"> ประกอบอาชีพอิสระ ภายในระยะเวลา 1 ปี </t>
  </si>
  <si>
    <t xml:space="preserve"> ที่ประกาศรับ         </t>
  </si>
  <si>
    <r>
      <t xml:space="preserve"> ระยะเวลาที่กำหนด 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</si>
  <si>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จำนวนโครงการ/กิจกรรมบริการวิชาการ </t>
    </r>
    <r>
      <rPr>
        <b/>
        <i/>
        <sz val="13"/>
        <rFont val="TH SarabunPSK"/>
        <family val="2"/>
      </rPr>
      <t>ตชว.สงป 301</t>
    </r>
  </si>
  <si>
    <r>
      <t xml:space="preserve"> - จำนวนโครงการ/กิจกรรมศิลปวัฒนธรรม </t>
    </r>
    <r>
      <rPr>
        <b/>
        <i/>
        <sz val="13"/>
        <rFont val="TH SarabunPSK"/>
        <family val="2"/>
      </rPr>
      <t>ตชว.สงป 301</t>
    </r>
  </si>
  <si>
    <t>3.1 ตัวชี้วัดพื้นฐาน</t>
  </si>
  <si>
    <t xml:space="preserve"> - ร้อยละของผู้สำเร็จการศึกษาจบการศึกษาตามมาตรฐาน ของหลักสูตร</t>
  </si>
  <si>
    <r>
      <rPr>
        <i/>
        <sz val="13"/>
        <rFont val="TH SarabunPSK"/>
        <family val="2"/>
      </rPr>
      <t xml:space="preserve">    </t>
    </r>
    <r>
      <rPr>
        <b/>
        <i/>
        <sz val="13"/>
        <rFont val="TH SarabunPSK"/>
        <family val="2"/>
      </rPr>
      <t xml:space="preserve">      ตชว.สงป.301</t>
    </r>
  </si>
  <si>
    <t>3.2ตัวชี้วัดยุทธศาสตร์</t>
  </si>
  <si>
    <t xml:space="preserve"> การแพทย์ที่สามารถนำไปใช้ประโยชน์</t>
  </si>
  <si>
    <t xml:space="preserve"> ตามมาตรฐานที่กำหนด</t>
  </si>
  <si>
    <t>สถาบันวิจัยวิทยาการฯรายงาน</t>
  </si>
  <si>
    <t xml:space="preserve"> /ใบประกอบวิชาชีพ/Comprehensive Exam 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</si>
</sst>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mmmmm\-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#,##0.0"/>
    <numFmt numFmtId="214" formatCode="00000"/>
    <numFmt numFmtId="215" formatCode="#,##0;\(#,##0\)"/>
    <numFmt numFmtId="216" formatCode="_-* #,##0_-;\(\ #,##0_-\);_-* &quot;-&quot;??_-;_-@_-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0;[Red]0"/>
    <numFmt numFmtId="223" formatCode="#,##0.00_ ;\-#,##0.00\ "/>
    <numFmt numFmtId="224" formatCode="#,##0.0_ ;\-#,##0.0\ "/>
    <numFmt numFmtId="225" formatCode="#,##0_ ;\-#,##0\ "/>
    <numFmt numFmtId="226" formatCode="0.00_ ;[Red]\-0.00\ "/>
    <numFmt numFmtId="227" formatCode="0.0_ ;[Red]\-0.0\ "/>
    <numFmt numFmtId="228" formatCode="0_ ;[Red]\-0\ "/>
    <numFmt numFmtId="229" formatCode="[$-41E]d\ mmmm\ yyyy"/>
    <numFmt numFmtId="230" formatCode="[$-107041E]d\ mmmm\ yyyy;@"/>
    <numFmt numFmtId="231" formatCode="[$-101041E]d\ mmm\ yy;@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11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i/>
      <sz val="12"/>
      <name val="TH SarabunPSK"/>
      <family val="2"/>
    </font>
    <font>
      <b/>
      <i/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name val="TH SarabunPSK"/>
      <family val="2"/>
    </font>
    <font>
      <b/>
      <sz val="10.5"/>
      <name val="TH SarabunPSK"/>
      <family val="2"/>
    </font>
    <font>
      <sz val="8"/>
      <name val="TH SarabunPSK"/>
      <family val="2"/>
    </font>
    <font>
      <sz val="14"/>
      <name val="Angsana New"/>
      <family val="1"/>
    </font>
    <font>
      <b/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name val="Times New Roman"/>
      <family val="1"/>
    </font>
    <font>
      <sz val="12"/>
      <name val="Symbol"/>
      <family val="1"/>
    </font>
    <font>
      <sz val="10.5"/>
      <name val="TH SarabunPSK"/>
      <family val="2"/>
    </font>
    <font>
      <i/>
      <sz val="13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i/>
      <sz val="12"/>
      <color indexed="8"/>
      <name val="TH SarabunPSK"/>
      <family val="2"/>
    </font>
    <font>
      <sz val="12"/>
      <color indexed="10"/>
      <name val="Times New Roman"/>
      <family val="1"/>
    </font>
    <font>
      <sz val="12"/>
      <color indexed="10"/>
      <name val="Symbol"/>
      <family val="1"/>
    </font>
    <font>
      <sz val="13"/>
      <color indexed="10"/>
      <name val="TH SarabunPSK"/>
      <family val="2"/>
    </font>
    <font>
      <sz val="13"/>
      <color indexed="10"/>
      <name val="Symbol"/>
      <family val="1"/>
    </font>
    <font>
      <b/>
      <i/>
      <sz val="13"/>
      <color indexed="10"/>
      <name val="TH SarabunPSK"/>
      <family val="2"/>
    </font>
    <font>
      <b/>
      <i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TH SarabunPSK"/>
      <family val="2"/>
    </font>
    <font>
      <u val="single"/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sz val="11"/>
      <color indexed="8"/>
      <name val="TH SarabunPSK"/>
      <family val="2"/>
    </font>
    <font>
      <sz val="10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2"/>
      <color indexed="62"/>
      <name val="TH SarabunPSK"/>
      <family val="2"/>
    </font>
    <font>
      <sz val="12"/>
      <color indexed="62"/>
      <name val="TH SarabunPSK"/>
      <family val="2"/>
    </font>
    <font>
      <b/>
      <sz val="14"/>
      <color indexed="62"/>
      <name val="TH SarabunPSK"/>
      <family val="2"/>
    </font>
    <font>
      <i/>
      <sz val="12"/>
      <color indexed="10"/>
      <name val="TH SarabunPSK"/>
      <family val="2"/>
    </font>
    <font>
      <sz val="14"/>
      <color indexed="62"/>
      <name val="TH SarabunPSK"/>
      <family val="2"/>
    </font>
    <font>
      <sz val="13"/>
      <color indexed="62"/>
      <name val="TH SarabunPSK"/>
      <family val="2"/>
    </font>
    <font>
      <b/>
      <sz val="13"/>
      <color indexed="10"/>
      <name val="TH SarabunPSK"/>
      <family val="2"/>
    </font>
    <font>
      <sz val="8"/>
      <color indexed="10"/>
      <name val="TH SarabunPSK"/>
      <family val="2"/>
    </font>
    <font>
      <b/>
      <sz val="11"/>
      <color indexed="10"/>
      <name val="TH SarabunPSK"/>
      <family val="2"/>
    </font>
    <font>
      <b/>
      <i/>
      <sz val="12"/>
      <color indexed="10"/>
      <name val="TH SarabunPSK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H SarabunPSK"/>
      <family val="2"/>
    </font>
    <font>
      <u val="single"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1" tint="0.04998999834060669"/>
      <name val="TH SarabunPSK"/>
      <family val="2"/>
    </font>
    <font>
      <sz val="14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sz val="11"/>
      <color theme="1"/>
      <name val="TH SarabunPSK"/>
      <family val="2"/>
    </font>
    <font>
      <sz val="10"/>
      <color rgb="FFFF0000"/>
      <name val="TH SarabunPSK"/>
      <family val="2"/>
    </font>
    <font>
      <sz val="13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2"/>
      <color theme="3" tint="0.39998000860214233"/>
      <name val="TH SarabunPSK"/>
      <family val="2"/>
    </font>
    <font>
      <sz val="12"/>
      <color theme="3" tint="0.39998000860214233"/>
      <name val="TH SarabunPSK"/>
      <family val="2"/>
    </font>
    <font>
      <b/>
      <sz val="14"/>
      <color theme="3" tint="0.39998000860214233"/>
      <name val="TH SarabunPSK"/>
      <family val="2"/>
    </font>
    <font>
      <i/>
      <sz val="12"/>
      <color rgb="FFFF0000"/>
      <name val="TH SarabunPSK"/>
      <family val="2"/>
    </font>
    <font>
      <sz val="14"/>
      <color theme="3" tint="0.39998000860214233"/>
      <name val="TH SarabunPSK"/>
      <family val="2"/>
    </font>
    <font>
      <sz val="13"/>
      <color theme="3" tint="0.39998000860214233"/>
      <name val="TH SarabunPSK"/>
      <family val="2"/>
    </font>
    <font>
      <b/>
      <sz val="13"/>
      <color rgb="FFFF0000"/>
      <name val="TH SarabunPSK"/>
      <family val="2"/>
    </font>
    <font>
      <sz val="8"/>
      <color rgb="FFFF0000"/>
      <name val="TH SarabunPSK"/>
      <family val="2"/>
    </font>
    <font>
      <b/>
      <sz val="11"/>
      <color rgb="FFFF0000"/>
      <name val="TH SarabunPSK"/>
      <family val="2"/>
    </font>
    <font>
      <b/>
      <i/>
      <sz val="12"/>
      <color rgb="FFFF0000"/>
      <name val="TH SarabunPSK"/>
      <family val="2"/>
    </font>
    <font>
      <sz val="14"/>
      <color rgb="FFFF0000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3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199" fontId="8" fillId="0" borderId="0" xfId="42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99" fontId="6" fillId="0" borderId="14" xfId="42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top" wrapText="1"/>
    </xf>
    <xf numFmtId="0" fontId="6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20" fontId="6" fillId="0" borderId="15" xfId="0" applyNumberFormat="1" applyFont="1" applyBorder="1" applyAlignment="1" quotePrefix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6" fillId="0" borderId="27" xfId="0" applyNumberFormat="1" applyFont="1" applyBorder="1" applyAlignment="1">
      <alignment horizontal="center" vertical="top" wrapText="1"/>
    </xf>
    <xf numFmtId="0" fontId="6" fillId="0" borderId="15" xfId="0" applyFont="1" applyBorder="1" applyAlignment="1" quotePrefix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 quotePrefix="1">
      <alignment horizontal="center"/>
    </xf>
    <xf numFmtId="4" fontId="6" fillId="0" borderId="0" xfId="0" applyNumberFormat="1" applyFont="1" applyAlignment="1" quotePrefix="1">
      <alignment horizontal="center"/>
    </xf>
    <xf numFmtId="4" fontId="6" fillId="0" borderId="18" xfId="0" applyNumberFormat="1" applyFont="1" applyBorder="1" applyAlignment="1" quotePrefix="1">
      <alignment horizontal="center"/>
    </xf>
    <xf numFmtId="3" fontId="6" fillId="0" borderId="18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4" fillId="33" borderId="17" xfId="0" applyFont="1" applyFill="1" applyBorder="1" applyAlignment="1" quotePrefix="1">
      <alignment horizontal="center"/>
    </xf>
    <xf numFmtId="3" fontId="7" fillId="33" borderId="2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 quotePrefix="1">
      <alignment horizontal="center"/>
    </xf>
    <xf numFmtId="3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 quotePrefix="1">
      <alignment horizontal="center"/>
    </xf>
    <xf numFmtId="3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6" fillId="0" borderId="15" xfId="0" applyFont="1" applyBorder="1" applyAlignment="1" quotePrefix="1">
      <alignment/>
    </xf>
    <xf numFmtId="17" fontId="7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 quotePrefix="1">
      <alignment horizontal="right"/>
    </xf>
    <xf numFmtId="0" fontId="6" fillId="0" borderId="14" xfId="0" applyFont="1" applyBorder="1" applyAlignment="1" quotePrefix="1">
      <alignment/>
    </xf>
    <xf numFmtId="17" fontId="6" fillId="0" borderId="14" xfId="0" applyNumberFormat="1" applyFont="1" applyBorder="1" applyAlignment="1" quotePrefix="1">
      <alignment horizontal="center"/>
    </xf>
    <xf numFmtId="3" fontId="6" fillId="0" borderId="1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center"/>
    </xf>
    <xf numFmtId="17" fontId="6" fillId="0" borderId="15" xfId="0" applyNumberFormat="1" applyFont="1" applyBorder="1" applyAlignment="1" quotePrefix="1">
      <alignment horizontal="center"/>
    </xf>
    <xf numFmtId="17" fontId="6" fillId="0" borderId="14" xfId="0" applyNumberFormat="1" applyFont="1" applyBorder="1" applyAlignment="1">
      <alignment horizontal="center"/>
    </xf>
    <xf numFmtId="0" fontId="7" fillId="0" borderId="15" xfId="0" applyFont="1" applyBorder="1" applyAlignment="1" quotePrefix="1">
      <alignment/>
    </xf>
    <xf numFmtId="0" fontId="7" fillId="0" borderId="15" xfId="0" applyFont="1" applyBorder="1" applyAlignment="1" quotePrefix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17" fontId="7" fillId="0" borderId="15" xfId="0" applyNumberFormat="1" applyFont="1" applyBorder="1" applyAlignment="1" quotePrefix="1">
      <alignment horizontal="center"/>
    </xf>
    <xf numFmtId="17" fontId="6" fillId="0" borderId="13" xfId="0" applyNumberFormat="1" applyFont="1" applyBorder="1" applyAlignment="1" quotePrefix="1">
      <alignment horizontal="center"/>
    </xf>
    <xf numFmtId="3" fontId="6" fillId="0" borderId="15" xfId="0" applyNumberFormat="1" applyFont="1" applyBorder="1" applyAlignment="1">
      <alignment horizontal="right"/>
    </xf>
    <xf numFmtId="17" fontId="6" fillId="0" borderId="15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7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4" borderId="15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17" fontId="7" fillId="34" borderId="14" xfId="0" applyNumberFormat="1" applyFont="1" applyFill="1" applyBorder="1" applyAlignment="1" quotePrefix="1">
      <alignment horizontal="center"/>
    </xf>
    <xf numFmtId="0" fontId="7" fillId="34" borderId="15" xfId="0" applyFont="1" applyFill="1" applyBorder="1" applyAlignment="1" quotePrefix="1">
      <alignment horizontal="right"/>
    </xf>
    <xf numFmtId="3" fontId="7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14" xfId="0" applyFont="1" applyFill="1" applyBorder="1" applyAlignment="1" quotePrefix="1">
      <alignment/>
    </xf>
    <xf numFmtId="0" fontId="7" fillId="33" borderId="33" xfId="0" applyFont="1" applyFill="1" applyBorder="1" applyAlignment="1">
      <alignment/>
    </xf>
    <xf numFmtId="0" fontId="17" fillId="0" borderId="15" xfId="0" applyFont="1" applyBorder="1" applyAlignment="1">
      <alignment/>
    </xf>
    <xf numFmtId="0" fontId="6" fillId="34" borderId="22" xfId="0" applyFont="1" applyFill="1" applyBorder="1" applyAlignment="1">
      <alignment/>
    </xf>
    <xf numFmtId="0" fontId="7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3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3" xfId="0" applyFont="1" applyBorder="1" applyAlignment="1" quotePrefix="1">
      <alignment horizontal="right"/>
    </xf>
    <xf numFmtId="0" fontId="7" fillId="0" borderId="15" xfId="0" applyFont="1" applyFill="1" applyBorder="1" applyAlignment="1">
      <alignment/>
    </xf>
    <xf numFmtId="17" fontId="7" fillId="0" borderId="13" xfId="0" applyNumberFormat="1" applyFont="1" applyBorder="1" applyAlignment="1" quotePrefix="1">
      <alignment horizontal="center"/>
    </xf>
    <xf numFmtId="0" fontId="14" fillId="0" borderId="34" xfId="0" applyFont="1" applyBorder="1" applyAlignment="1" quotePrefix="1">
      <alignment horizontal="center"/>
    </xf>
    <xf numFmtId="0" fontId="10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3" fontId="9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6" xfId="0" applyFont="1" applyBorder="1" applyAlignment="1">
      <alignment vertical="top"/>
    </xf>
    <xf numFmtId="0" fontId="6" fillId="34" borderId="29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199" fontId="5" fillId="34" borderId="27" xfId="42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6" fillId="0" borderId="15" xfId="0" applyFont="1" applyBorder="1" applyAlignment="1" quotePrefix="1">
      <alignment horizontal="center" vertical="top"/>
    </xf>
    <xf numFmtId="17" fontId="6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 quotePrefix="1">
      <alignment vertical="top"/>
    </xf>
    <xf numFmtId="0" fontId="7" fillId="0" borderId="15" xfId="0" applyFont="1" applyBorder="1" applyAlignment="1">
      <alignment vertical="top"/>
    </xf>
    <xf numFmtId="17" fontId="7" fillId="0" borderId="14" xfId="0" applyNumberFormat="1" applyFont="1" applyBorder="1" applyAlignment="1" quotePrefix="1">
      <alignment horizontal="center" vertical="top"/>
    </xf>
    <xf numFmtId="0" fontId="7" fillId="0" borderId="15" xfId="0" applyFont="1" applyBorder="1" applyAlignment="1" quotePrefix="1">
      <alignment horizontal="right"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34" borderId="14" xfId="0" applyFont="1" applyFill="1" applyBorder="1" applyAlignment="1" quotePrefix="1">
      <alignment horizontal="center"/>
    </xf>
    <xf numFmtId="3" fontId="7" fillId="34" borderId="13" xfId="0" applyNumberFormat="1" applyFont="1" applyFill="1" applyBorder="1" applyAlignment="1">
      <alignment/>
    </xf>
    <xf numFmtId="0" fontId="6" fillId="0" borderId="15" xfId="0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/>
    </xf>
    <xf numFmtId="0" fontId="7" fillId="34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vertical="top"/>
    </xf>
    <xf numFmtId="17" fontId="7" fillId="0" borderId="28" xfId="0" applyNumberFormat="1" applyFont="1" applyBorder="1" applyAlignment="1" quotePrefix="1">
      <alignment horizontal="center" vertical="top"/>
    </xf>
    <xf numFmtId="3" fontId="7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 horizontal="center" vertical="top"/>
    </xf>
    <xf numFmtId="0" fontId="7" fillId="0" borderId="25" xfId="0" applyFont="1" applyBorder="1" applyAlignment="1" quotePrefix="1">
      <alignment vertical="top"/>
    </xf>
    <xf numFmtId="0" fontId="7" fillId="0" borderId="25" xfId="0" applyFont="1" applyBorder="1" applyAlignment="1" quotePrefix="1">
      <alignment horizontal="right" vertical="top"/>
    </xf>
    <xf numFmtId="3" fontId="6" fillId="34" borderId="13" xfId="0" applyNumberFormat="1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5" xfId="0" applyFont="1" applyBorder="1" applyAlignment="1">
      <alignment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 vertical="top"/>
    </xf>
    <xf numFmtId="0" fontId="6" fillId="35" borderId="16" xfId="0" applyFont="1" applyFill="1" applyBorder="1" applyAlignment="1">
      <alignment vertical="top"/>
    </xf>
    <xf numFmtId="0" fontId="6" fillId="35" borderId="15" xfId="0" applyFont="1" applyFill="1" applyBorder="1" applyAlignment="1">
      <alignment horizontal="center" vertical="top"/>
    </xf>
    <xf numFmtId="0" fontId="6" fillId="35" borderId="15" xfId="0" applyFont="1" applyFill="1" applyBorder="1" applyAlignment="1">
      <alignment vertical="top"/>
    </xf>
    <xf numFmtId="3" fontId="6" fillId="35" borderId="15" xfId="0" applyNumberFormat="1" applyFont="1" applyFill="1" applyBorder="1" applyAlignment="1">
      <alignment vertical="top"/>
    </xf>
    <xf numFmtId="3" fontId="6" fillId="35" borderId="13" xfId="0" applyNumberFormat="1" applyFont="1" applyFill="1" applyBorder="1" applyAlignment="1">
      <alignment vertical="top"/>
    </xf>
    <xf numFmtId="0" fontId="6" fillId="35" borderId="15" xfId="0" applyFont="1" applyFill="1" applyBorder="1" applyAlignment="1">
      <alignment wrapText="1"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3" xfId="0" applyFont="1" applyFill="1" applyBorder="1" applyAlignment="1" quotePrefix="1">
      <alignment horizontal="center"/>
    </xf>
    <xf numFmtId="3" fontId="7" fillId="35" borderId="15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5" xfId="0" applyFont="1" applyFill="1" applyBorder="1" applyAlignment="1" quotePrefix="1">
      <alignment/>
    </xf>
    <xf numFmtId="17" fontId="7" fillId="35" borderId="14" xfId="0" applyNumberFormat="1" applyFont="1" applyFill="1" applyBorder="1" applyAlignment="1" quotePrefix="1">
      <alignment horizontal="center"/>
    </xf>
    <xf numFmtId="0" fontId="7" fillId="35" borderId="15" xfId="0" applyFont="1" applyFill="1" applyBorder="1" applyAlignment="1" quotePrefix="1">
      <alignment horizontal="right"/>
    </xf>
    <xf numFmtId="0" fontId="6" fillId="35" borderId="14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 quotePrefix="1">
      <alignment/>
    </xf>
    <xf numFmtId="0" fontId="6" fillId="35" borderId="15" xfId="0" applyFont="1" applyFill="1" applyBorder="1" applyAlignment="1" quotePrefix="1">
      <alignment horizontal="right"/>
    </xf>
    <xf numFmtId="3" fontId="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4" xfId="0" applyFont="1" applyFill="1" applyBorder="1" applyAlignment="1" quotePrefix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right"/>
    </xf>
    <xf numFmtId="3" fontId="12" fillId="35" borderId="15" xfId="0" applyNumberFormat="1" applyFont="1" applyFill="1" applyBorder="1" applyAlignment="1">
      <alignment horizontal="right"/>
    </xf>
    <xf numFmtId="3" fontId="6" fillId="35" borderId="15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vertical="top" wrapText="1"/>
    </xf>
    <xf numFmtId="17" fontId="6" fillId="34" borderId="14" xfId="0" applyNumberFormat="1" applyFont="1" applyFill="1" applyBorder="1" applyAlignment="1" quotePrefix="1">
      <alignment horizontal="center"/>
    </xf>
    <xf numFmtId="0" fontId="6" fillId="35" borderId="15" xfId="0" applyFont="1" applyFill="1" applyBorder="1" applyAlignment="1">
      <alignment horizontal="right" vertical="top"/>
    </xf>
    <xf numFmtId="0" fontId="7" fillId="0" borderId="15" xfId="0" applyFont="1" applyBorder="1" applyAlignment="1" quotePrefix="1">
      <alignment horizontal="center"/>
    </xf>
    <xf numFmtId="0" fontId="6" fillId="0" borderId="15" xfId="0" applyFont="1" applyFill="1" applyBorder="1" applyAlignment="1">
      <alignment vertical="top"/>
    </xf>
    <xf numFmtId="17" fontId="6" fillId="0" borderId="14" xfId="0" applyNumberFormat="1" applyFont="1" applyFill="1" applyBorder="1" applyAlignment="1" quotePrefix="1">
      <alignment horizontal="center" vertical="top"/>
    </xf>
    <xf numFmtId="0" fontId="6" fillId="0" borderId="15" xfId="0" applyFont="1" applyFill="1" applyBorder="1" applyAlignment="1" quotePrefix="1">
      <alignment horizontal="right" vertical="top"/>
    </xf>
    <xf numFmtId="0" fontId="6" fillId="34" borderId="15" xfId="0" applyFont="1" applyFill="1" applyBorder="1" applyAlignment="1">
      <alignment horizontal="left" wrapText="1"/>
    </xf>
    <xf numFmtId="0" fontId="6" fillId="0" borderId="14" xfId="0" applyFont="1" applyFill="1" applyBorder="1" applyAlignment="1" quotePrefix="1">
      <alignment vertical="top"/>
    </xf>
    <xf numFmtId="199" fontId="6" fillId="0" borderId="15" xfId="42" applyNumberFormat="1" applyFont="1" applyBorder="1" applyAlignment="1">
      <alignment/>
    </xf>
    <xf numFmtId="3" fontId="7" fillId="36" borderId="15" xfId="0" applyNumberFormat="1" applyFont="1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34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7" fillId="35" borderId="15" xfId="0" applyNumberFormat="1" applyFont="1" applyFill="1" applyBorder="1" applyAlignment="1">
      <alignment horizontal="center"/>
    </xf>
    <xf numFmtId="3" fontId="12" fillId="35" borderId="15" xfId="0" applyNumberFormat="1" applyFont="1" applyFill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199" fontId="6" fillId="0" borderId="15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3" fontId="6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6" xfId="0" applyFont="1" applyBorder="1" applyAlignment="1">
      <alignment horizontal="left" vertical="top"/>
    </xf>
    <xf numFmtId="49" fontId="6" fillId="34" borderId="16" xfId="42" applyNumberFormat="1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center"/>
    </xf>
    <xf numFmtId="49" fontId="6" fillId="34" borderId="14" xfId="42" applyNumberFormat="1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right"/>
    </xf>
    <xf numFmtId="0" fontId="6" fillId="34" borderId="13" xfId="0" applyFont="1" applyFill="1" applyBorder="1" applyAlignment="1" quotePrefix="1">
      <alignment horizontal="center"/>
    </xf>
    <xf numFmtId="0" fontId="6" fillId="34" borderId="15" xfId="0" applyFont="1" applyFill="1" applyBorder="1" applyAlignment="1" quotePrefix="1">
      <alignment horizontal="center"/>
    </xf>
    <xf numFmtId="0" fontId="6" fillId="34" borderId="14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center"/>
    </xf>
    <xf numFmtId="199" fontId="7" fillId="0" borderId="15" xfId="42" applyNumberFormat="1" applyFont="1" applyBorder="1" applyAlignment="1">
      <alignment/>
    </xf>
    <xf numFmtId="0" fontId="6" fillId="0" borderId="26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center"/>
    </xf>
    <xf numFmtId="3" fontId="7" fillId="37" borderId="0" xfId="0" applyNumberFormat="1" applyFont="1" applyFill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7" fillId="35" borderId="13" xfId="0" applyNumberFormat="1" applyFont="1" applyFill="1" applyBorder="1" applyAlignment="1" quotePrefix="1">
      <alignment horizontal="right"/>
    </xf>
    <xf numFmtId="3" fontId="6" fillId="35" borderId="15" xfId="0" applyNumberFormat="1" applyFont="1" applyFill="1" applyBorder="1" applyAlignment="1">
      <alignment horizontal="center" vertical="top"/>
    </xf>
    <xf numFmtId="0" fontId="6" fillId="0" borderId="15" xfId="0" applyFont="1" applyBorder="1" applyAlignment="1" quotePrefix="1">
      <alignment vertical="top"/>
    </xf>
    <xf numFmtId="17" fontId="6" fillId="34" borderId="14" xfId="0" applyNumberFormat="1" applyFont="1" applyFill="1" applyBorder="1" applyAlignment="1" quotePrefix="1">
      <alignment horizontal="center" vertical="top"/>
    </xf>
    <xf numFmtId="0" fontId="6" fillId="0" borderId="15" xfId="0" applyFont="1" applyBorder="1" applyAlignment="1" quotePrefix="1">
      <alignment horizontal="right" vertical="top"/>
    </xf>
    <xf numFmtId="0" fontId="6" fillId="0" borderId="15" xfId="0" applyFont="1" applyFill="1" applyBorder="1" applyAlignment="1" quotePrefix="1">
      <alignment vertical="top"/>
    </xf>
    <xf numFmtId="3" fontId="6" fillId="0" borderId="15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35" borderId="13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99" fontId="5" fillId="34" borderId="27" xfId="42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 quotePrefix="1">
      <alignment horizontal="center"/>
    </xf>
    <xf numFmtId="199" fontId="6" fillId="0" borderId="26" xfId="42" applyNumberFormat="1" applyFont="1" applyBorder="1" applyAlignment="1">
      <alignment horizontal="center"/>
    </xf>
    <xf numFmtId="0" fontId="7" fillId="0" borderId="15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9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7" fillId="34" borderId="21" xfId="0" applyFont="1" applyFill="1" applyBorder="1" applyAlignment="1">
      <alignment/>
    </xf>
    <xf numFmtId="199" fontId="6" fillId="34" borderId="22" xfId="42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top" wrapText="1"/>
    </xf>
    <xf numFmtId="49" fontId="15" fillId="34" borderId="24" xfId="0" applyNumberFormat="1" applyFont="1" applyFill="1" applyBorder="1" applyAlignment="1">
      <alignment horizontal="center" vertical="top" wrapText="1"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8" fillId="0" borderId="15" xfId="0" applyFont="1" applyBorder="1" applyAlignment="1" quotePrefix="1">
      <alignment horizontal="center"/>
    </xf>
    <xf numFmtId="17" fontId="88" fillId="0" borderId="15" xfId="0" applyNumberFormat="1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3" fontId="88" fillId="0" borderId="15" xfId="0" applyNumberFormat="1" applyFont="1" applyBorder="1" applyAlignment="1">
      <alignment/>
    </xf>
    <xf numFmtId="3" fontId="88" fillId="0" borderId="15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 horizontal="center"/>
    </xf>
    <xf numFmtId="0" fontId="88" fillId="0" borderId="15" xfId="0" applyFont="1" applyBorder="1" applyAlignment="1">
      <alignment/>
    </xf>
    <xf numFmtId="0" fontId="88" fillId="0" borderId="0" xfId="0" applyFont="1" applyAlignment="1">
      <alignment/>
    </xf>
    <xf numFmtId="0" fontId="88" fillId="0" borderId="14" xfId="0" applyFont="1" applyBorder="1" applyAlignment="1">
      <alignment vertical="top"/>
    </xf>
    <xf numFmtId="0" fontId="88" fillId="0" borderId="16" xfId="0" applyFont="1" applyBorder="1" applyAlignment="1">
      <alignment vertical="top"/>
    </xf>
    <xf numFmtId="0" fontId="88" fillId="0" borderId="15" xfId="0" applyFont="1" applyBorder="1" applyAlignment="1" quotePrefix="1">
      <alignment vertical="top"/>
    </xf>
    <xf numFmtId="0" fontId="88" fillId="35" borderId="15" xfId="0" applyFont="1" applyFill="1" applyBorder="1" applyAlignment="1">
      <alignment vertical="top"/>
    </xf>
    <xf numFmtId="17" fontId="88" fillId="34" borderId="14" xfId="0" applyNumberFormat="1" applyFont="1" applyFill="1" applyBorder="1" applyAlignment="1" quotePrefix="1">
      <alignment horizontal="center" vertical="top"/>
    </xf>
    <xf numFmtId="0" fontId="88" fillId="0" borderId="15" xfId="0" applyFont="1" applyBorder="1" applyAlignment="1" quotePrefix="1">
      <alignment horizontal="right" vertical="top"/>
    </xf>
    <xf numFmtId="3" fontId="88" fillId="0" borderId="15" xfId="0" applyNumberFormat="1" applyFont="1" applyBorder="1" applyAlignment="1">
      <alignment vertical="top"/>
    </xf>
    <xf numFmtId="3" fontId="88" fillId="0" borderId="15" xfId="0" applyNumberFormat="1" applyFont="1" applyFill="1" applyBorder="1" applyAlignment="1">
      <alignment vertical="top"/>
    </xf>
    <xf numFmtId="3" fontId="88" fillId="35" borderId="15" xfId="0" applyNumberFormat="1" applyFont="1" applyFill="1" applyBorder="1" applyAlignment="1">
      <alignment horizontal="center" vertical="top"/>
    </xf>
    <xf numFmtId="0" fontId="88" fillId="0" borderId="15" xfId="0" applyFont="1" applyBorder="1" applyAlignment="1">
      <alignment vertical="top" wrapText="1"/>
    </xf>
    <xf numFmtId="0" fontId="88" fillId="0" borderId="15" xfId="0" applyFont="1" applyBorder="1" applyAlignment="1">
      <alignment horizontal="center" vertical="top"/>
    </xf>
    <xf numFmtId="17" fontId="88" fillId="34" borderId="14" xfId="0" applyNumberFormat="1" applyFont="1" applyFill="1" applyBorder="1" applyAlignment="1">
      <alignment horizontal="center" vertical="top"/>
    </xf>
    <xf numFmtId="3" fontId="88" fillId="0" borderId="15" xfId="0" applyNumberFormat="1" applyFont="1" applyFill="1" applyBorder="1" applyAlignment="1">
      <alignment horizontal="right" vertical="top"/>
    </xf>
    <xf numFmtId="0" fontId="88" fillId="34" borderId="15" xfId="0" applyFont="1" applyFill="1" applyBorder="1" applyAlignment="1">
      <alignment horizontal="left" wrapText="1"/>
    </xf>
    <xf numFmtId="0" fontId="89" fillId="34" borderId="13" xfId="0" applyFont="1" applyFill="1" applyBorder="1" applyAlignment="1">
      <alignment/>
    </xf>
    <xf numFmtId="0" fontId="89" fillId="34" borderId="14" xfId="0" applyFont="1" applyFill="1" applyBorder="1" applyAlignment="1">
      <alignment/>
    </xf>
    <xf numFmtId="0" fontId="89" fillId="34" borderId="16" xfId="0" applyFont="1" applyFill="1" applyBorder="1" applyAlignment="1">
      <alignment/>
    </xf>
    <xf numFmtId="0" fontId="89" fillId="35" borderId="15" xfId="0" applyFont="1" applyFill="1" applyBorder="1" applyAlignment="1">
      <alignment horizontal="center"/>
    </xf>
    <xf numFmtId="0" fontId="89" fillId="0" borderId="15" xfId="0" applyFont="1" applyBorder="1" applyAlignment="1" quotePrefix="1">
      <alignment/>
    </xf>
    <xf numFmtId="0" fontId="89" fillId="34" borderId="15" xfId="0" applyFont="1" applyFill="1" applyBorder="1" applyAlignment="1">
      <alignment/>
    </xf>
    <xf numFmtId="17" fontId="89" fillId="34" borderId="14" xfId="0" applyNumberFormat="1" applyFont="1" applyFill="1" applyBorder="1" applyAlignment="1" quotePrefix="1">
      <alignment horizontal="center"/>
    </xf>
    <xf numFmtId="0" fontId="89" fillId="0" borderId="15" xfId="0" applyFont="1" applyBorder="1" applyAlignment="1" quotePrefix="1">
      <alignment horizontal="right"/>
    </xf>
    <xf numFmtId="3" fontId="89" fillId="34" borderId="15" xfId="0" applyNumberFormat="1" applyFont="1" applyFill="1" applyBorder="1" applyAlignment="1">
      <alignment/>
    </xf>
    <xf numFmtId="3" fontId="89" fillId="34" borderId="13" xfId="0" applyNumberFormat="1" applyFont="1" applyFill="1" applyBorder="1" applyAlignment="1">
      <alignment/>
    </xf>
    <xf numFmtId="3" fontId="89" fillId="35" borderId="13" xfId="0" applyNumberFormat="1" applyFont="1" applyFill="1" applyBorder="1" applyAlignment="1">
      <alignment horizontal="center"/>
    </xf>
    <xf numFmtId="0" fontId="90" fillId="34" borderId="0" xfId="0" applyFont="1" applyFill="1" applyAlignment="1">
      <alignment/>
    </xf>
    <xf numFmtId="0" fontId="88" fillId="34" borderId="13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88" fillId="34" borderId="16" xfId="0" applyFont="1" applyFill="1" applyBorder="1" applyAlignment="1">
      <alignment/>
    </xf>
    <xf numFmtId="0" fontId="88" fillId="34" borderId="15" xfId="0" applyFont="1" applyFill="1" applyBorder="1" applyAlignment="1">
      <alignment horizontal="center"/>
    </xf>
    <xf numFmtId="0" fontId="88" fillId="35" borderId="14" xfId="0" applyFont="1" applyFill="1" applyBorder="1" applyAlignment="1">
      <alignment horizontal="center"/>
    </xf>
    <xf numFmtId="0" fontId="88" fillId="34" borderId="14" xfId="0" applyFont="1" applyFill="1" applyBorder="1" applyAlignment="1" quotePrefix="1">
      <alignment horizontal="center"/>
    </xf>
    <xf numFmtId="3" fontId="88" fillId="34" borderId="15" xfId="0" applyNumberFormat="1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0" xfId="0" applyFont="1" applyFill="1" applyAlignment="1">
      <alignment/>
    </xf>
    <xf numFmtId="0" fontId="89" fillId="0" borderId="13" xfId="0" applyFont="1" applyBorder="1" applyAlignment="1">
      <alignment/>
    </xf>
    <xf numFmtId="0" fontId="89" fillId="0" borderId="14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15" xfId="0" applyFont="1" applyBorder="1" applyAlignment="1">
      <alignment horizontal="center"/>
    </xf>
    <xf numFmtId="0" fontId="89" fillId="0" borderId="15" xfId="0" applyFont="1" applyBorder="1" applyAlignment="1">
      <alignment/>
    </xf>
    <xf numFmtId="17" fontId="89" fillId="0" borderId="14" xfId="0" applyNumberFormat="1" applyFont="1" applyBorder="1" applyAlignment="1" quotePrefix="1">
      <alignment horizontal="center"/>
    </xf>
    <xf numFmtId="3" fontId="89" fillId="0" borderId="15" xfId="0" applyNumberFormat="1" applyFont="1" applyBorder="1" applyAlignment="1">
      <alignment/>
    </xf>
    <xf numFmtId="3" fontId="89" fillId="0" borderId="15" xfId="0" applyNumberFormat="1" applyFont="1" applyBorder="1" applyAlignment="1">
      <alignment horizontal="right"/>
    </xf>
    <xf numFmtId="3" fontId="89" fillId="0" borderId="15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88" fillId="0" borderId="15" xfId="0" applyFont="1" applyBorder="1" applyAlignment="1" quotePrefix="1">
      <alignment/>
    </xf>
    <xf numFmtId="0" fontId="88" fillId="0" borderId="14" xfId="0" applyFont="1" applyBorder="1" applyAlignment="1" quotePrefix="1">
      <alignment horizontal="center"/>
    </xf>
    <xf numFmtId="3" fontId="88" fillId="0" borderId="15" xfId="0" applyNumberFormat="1" applyFont="1" applyBorder="1" applyAlignment="1">
      <alignment horizontal="right"/>
    </xf>
    <xf numFmtId="3" fontId="88" fillId="0" borderId="15" xfId="0" applyNumberFormat="1" applyFont="1" applyBorder="1" applyAlignment="1">
      <alignment horizontal="center"/>
    </xf>
    <xf numFmtId="0" fontId="88" fillId="0" borderId="13" xfId="0" applyFont="1" applyFill="1" applyBorder="1" applyAlignment="1">
      <alignment/>
    </xf>
    <xf numFmtId="0" fontId="88" fillId="0" borderId="14" xfId="0" applyFont="1" applyFill="1" applyBorder="1" applyAlignment="1">
      <alignment/>
    </xf>
    <xf numFmtId="0" fontId="88" fillId="0" borderId="16" xfId="0" applyFont="1" applyFill="1" applyBorder="1" applyAlignment="1">
      <alignment/>
    </xf>
    <xf numFmtId="0" fontId="88" fillId="0" borderId="15" xfId="0" applyFont="1" applyFill="1" applyBorder="1" applyAlignment="1">
      <alignment/>
    </xf>
    <xf numFmtId="0" fontId="88" fillId="0" borderId="13" xfId="0" applyFont="1" applyFill="1" applyBorder="1" applyAlignment="1">
      <alignment/>
    </xf>
    <xf numFmtId="3" fontId="88" fillId="0" borderId="15" xfId="0" applyNumberFormat="1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91" fillId="0" borderId="15" xfId="0" applyFont="1" applyBorder="1" applyAlignment="1">
      <alignment/>
    </xf>
    <xf numFmtId="0" fontId="88" fillId="34" borderId="16" xfId="0" applyFont="1" applyFill="1" applyBorder="1" applyAlignment="1">
      <alignment horizontal="center"/>
    </xf>
    <xf numFmtId="0" fontId="89" fillId="34" borderId="14" xfId="0" applyFont="1" applyFill="1" applyBorder="1" applyAlignment="1" quotePrefix="1">
      <alignment/>
    </xf>
    <xf numFmtId="3" fontId="89" fillId="0" borderId="13" xfId="0" applyNumberFormat="1" applyFont="1" applyBorder="1" applyAlignment="1">
      <alignment/>
    </xf>
    <xf numFmtId="0" fontId="89" fillId="35" borderId="14" xfId="0" applyFont="1" applyFill="1" applyBorder="1" applyAlignment="1">
      <alignment horizontal="center"/>
    </xf>
    <xf numFmtId="17" fontId="6" fillId="34" borderId="13" xfId="0" applyNumberFormat="1" applyFont="1" applyFill="1" applyBorder="1" applyAlignment="1">
      <alignment horizontal="center" vertical="top"/>
    </xf>
    <xf numFmtId="0" fontId="89" fillId="34" borderId="0" xfId="0" applyFont="1" applyFill="1" applyAlignment="1">
      <alignment/>
    </xf>
    <xf numFmtId="0" fontId="92" fillId="0" borderId="14" xfId="0" applyFont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26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37" xfId="0" applyFont="1" applyBorder="1" applyAlignment="1" quotePrefix="1">
      <alignment horizontal="center"/>
    </xf>
    <xf numFmtId="0" fontId="6" fillId="0" borderId="19" xfId="0" applyFont="1" applyBorder="1" applyAlignment="1">
      <alignment horizontal="center" vertical="top"/>
    </xf>
    <xf numFmtId="199" fontId="6" fillId="0" borderId="19" xfId="42" applyNumberFormat="1" applyFont="1" applyBorder="1" applyAlignment="1">
      <alignment/>
    </xf>
    <xf numFmtId="199" fontId="6" fillId="0" borderId="19" xfId="42" applyNumberFormat="1" applyFont="1" applyBorder="1" applyAlignment="1">
      <alignment horizontal="center"/>
    </xf>
    <xf numFmtId="17" fontId="6" fillId="0" borderId="20" xfId="0" applyNumberFormat="1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93" fillId="0" borderId="14" xfId="0" applyFont="1" applyBorder="1" applyAlignment="1">
      <alignment/>
    </xf>
    <xf numFmtId="3" fontId="89" fillId="38" borderId="13" xfId="0" applyNumberFormat="1" applyFont="1" applyFill="1" applyBorder="1" applyAlignment="1">
      <alignment/>
    </xf>
    <xf numFmtId="3" fontId="89" fillId="38" borderId="13" xfId="0" applyNumberFormat="1" applyFont="1" applyFill="1" applyBorder="1" applyAlignment="1" quotePrefix="1">
      <alignment horizontal="right"/>
    </xf>
    <xf numFmtId="3" fontId="88" fillId="38" borderId="15" xfId="0" applyNumberFormat="1" applyFont="1" applyFill="1" applyBorder="1" applyAlignment="1">
      <alignment/>
    </xf>
    <xf numFmtId="3" fontId="88" fillId="38" borderId="15" xfId="0" applyNumberFormat="1" applyFont="1" applyFill="1" applyBorder="1" applyAlignment="1">
      <alignment vertical="top"/>
    </xf>
    <xf numFmtId="3" fontId="88" fillId="38" borderId="15" xfId="0" applyNumberFormat="1" applyFont="1" applyFill="1" applyBorder="1" applyAlignment="1">
      <alignment horizontal="right" vertical="top"/>
    </xf>
    <xf numFmtId="0" fontId="7" fillId="0" borderId="14" xfId="0" applyFont="1" applyBorder="1" applyAlignment="1" quotePrefix="1">
      <alignment/>
    </xf>
    <xf numFmtId="3" fontId="6" fillId="38" borderId="15" xfId="0" applyNumberFormat="1" applyFont="1" applyFill="1" applyBorder="1" applyAlignment="1">
      <alignment/>
    </xf>
    <xf numFmtId="3" fontId="89" fillId="38" borderId="15" xfId="0" applyNumberFormat="1" applyFont="1" applyFill="1" applyBorder="1" applyAlignment="1">
      <alignment/>
    </xf>
    <xf numFmtId="0" fontId="89" fillId="34" borderId="15" xfId="0" applyFont="1" applyFill="1" applyBorder="1" applyAlignment="1">
      <alignment horizontal="center"/>
    </xf>
    <xf numFmtId="3" fontId="89" fillId="34" borderId="15" xfId="0" applyNumberFormat="1" applyFont="1" applyFill="1" applyBorder="1" applyAlignment="1">
      <alignment horizontal="center"/>
    </xf>
    <xf numFmtId="199" fontId="19" fillId="34" borderId="27" xfId="42" applyNumberFormat="1" applyFont="1" applyFill="1" applyBorder="1" applyAlignment="1">
      <alignment/>
    </xf>
    <xf numFmtId="0" fontId="93" fillId="0" borderId="13" xfId="0" applyFont="1" applyBorder="1" applyAlignment="1">
      <alignment/>
    </xf>
    <xf numFmtId="0" fontId="93" fillId="0" borderId="16" xfId="0" applyFont="1" applyBorder="1" applyAlignment="1">
      <alignment/>
    </xf>
    <xf numFmtId="0" fontId="93" fillId="0" borderId="14" xfId="0" applyFont="1" applyBorder="1" applyAlignment="1">
      <alignment vertical="top"/>
    </xf>
    <xf numFmtId="0" fontId="93" fillId="35" borderId="14" xfId="0" applyFont="1" applyFill="1" applyBorder="1" applyAlignment="1">
      <alignment vertical="top"/>
    </xf>
    <xf numFmtId="0" fontId="93" fillId="0" borderId="15" xfId="0" applyFont="1" applyBorder="1" applyAlignment="1">
      <alignment horizontal="center" vertical="top"/>
    </xf>
    <xf numFmtId="0" fontId="94" fillId="0" borderId="13" xfId="0" applyFont="1" applyBorder="1" applyAlignment="1" quotePrefix="1">
      <alignment vertical="top"/>
    </xf>
    <xf numFmtId="0" fontId="94" fillId="0" borderId="15" xfId="0" applyFont="1" applyBorder="1" applyAlignment="1">
      <alignment vertical="top"/>
    </xf>
    <xf numFmtId="17" fontId="94" fillId="0" borderId="14" xfId="0" applyNumberFormat="1" applyFont="1" applyBorder="1" applyAlignment="1" quotePrefix="1">
      <alignment horizontal="center" vertical="top"/>
    </xf>
    <xf numFmtId="0" fontId="93" fillId="34" borderId="13" xfId="0" applyFont="1" applyFill="1" applyBorder="1" applyAlignment="1">
      <alignment horizontal="center"/>
    </xf>
    <xf numFmtId="3" fontId="93" fillId="34" borderId="15" xfId="0" applyNumberFormat="1" applyFont="1" applyFill="1" applyBorder="1" applyAlignment="1">
      <alignment/>
    </xf>
    <xf numFmtId="199" fontId="93" fillId="0" borderId="15" xfId="42" applyNumberFormat="1" applyFont="1" applyBorder="1" applyAlignment="1">
      <alignment/>
    </xf>
    <xf numFmtId="199" fontId="93" fillId="0" borderId="15" xfId="42" applyNumberFormat="1" applyFont="1" applyBorder="1" applyAlignment="1">
      <alignment horizontal="center"/>
    </xf>
    <xf numFmtId="0" fontId="93" fillId="35" borderId="15" xfId="0" applyFont="1" applyFill="1" applyBorder="1" applyAlignment="1">
      <alignment wrapText="1"/>
    </xf>
    <xf numFmtId="0" fontId="93" fillId="0" borderId="0" xfId="0" applyFont="1" applyAlignment="1">
      <alignment/>
    </xf>
    <xf numFmtId="0" fontId="94" fillId="0" borderId="13" xfId="0" applyFont="1" applyFill="1" applyBorder="1" applyAlignment="1">
      <alignment/>
    </xf>
    <xf numFmtId="0" fontId="94" fillId="0" borderId="14" xfId="0" applyFont="1" applyBorder="1" applyAlignment="1">
      <alignment/>
    </xf>
    <xf numFmtId="0" fontId="94" fillId="0" borderId="16" xfId="0" applyFont="1" applyFill="1" applyBorder="1" applyAlignment="1">
      <alignment/>
    </xf>
    <xf numFmtId="0" fontId="94" fillId="0" borderId="14" xfId="0" applyFont="1" applyFill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4" fillId="0" borderId="15" xfId="0" applyFont="1" applyBorder="1" applyAlignment="1" quotePrefix="1">
      <alignment horizont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Alignment="1">
      <alignment/>
    </xf>
    <xf numFmtId="0" fontId="93" fillId="0" borderId="13" xfId="0" applyFont="1" applyFill="1" applyBorder="1" applyAlignment="1">
      <alignment/>
    </xf>
    <xf numFmtId="0" fontId="93" fillId="0" borderId="14" xfId="0" applyFont="1" applyFill="1" applyBorder="1" applyAlignment="1">
      <alignment/>
    </xf>
    <xf numFmtId="0" fontId="93" fillId="0" borderId="16" xfId="0" applyFont="1" applyFill="1" applyBorder="1" applyAlignment="1">
      <alignment/>
    </xf>
    <xf numFmtId="0" fontId="93" fillId="0" borderId="14" xfId="0" applyFont="1" applyFill="1" applyBorder="1" applyAlignment="1">
      <alignment horizontal="center"/>
    </xf>
    <xf numFmtId="0" fontId="93" fillId="0" borderId="15" xfId="0" applyFont="1" applyBorder="1" applyAlignment="1">
      <alignment horizontal="center"/>
    </xf>
    <xf numFmtId="0" fontId="93" fillId="0" borderId="15" xfId="0" applyFont="1" applyBorder="1" applyAlignment="1" quotePrefix="1">
      <alignment horizontal="center"/>
    </xf>
    <xf numFmtId="3" fontId="93" fillId="0" borderId="15" xfId="0" applyNumberFormat="1" applyFont="1" applyFill="1" applyBorder="1" applyAlignment="1">
      <alignment/>
    </xf>
    <xf numFmtId="0" fontId="93" fillId="0" borderId="14" xfId="0" applyFont="1" applyBorder="1" applyAlignment="1" quotePrefix="1">
      <alignment horizontal="center"/>
    </xf>
    <xf numFmtId="0" fontId="93" fillId="0" borderId="13" xfId="0" applyFont="1" applyBorder="1" applyAlignment="1">
      <alignment horizontal="center"/>
    </xf>
    <xf numFmtId="0" fontId="93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left" vertical="top"/>
    </xf>
    <xf numFmtId="0" fontId="6" fillId="38" borderId="15" xfId="0" applyFont="1" applyFill="1" applyBorder="1" applyAlignment="1">
      <alignment horizontal="center"/>
    </xf>
    <xf numFmtId="0" fontId="6" fillId="38" borderId="15" xfId="0" applyFont="1" applyFill="1" applyBorder="1" applyAlignment="1" quotePrefix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3" xfId="0" applyFont="1" applyFill="1" applyBorder="1" applyAlignment="1" quotePrefix="1">
      <alignment horizontal="center"/>
    </xf>
    <xf numFmtId="0" fontId="6" fillId="34" borderId="25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0" borderId="29" xfId="0" applyFont="1" applyBorder="1" applyAlignment="1">
      <alignment vertical="top"/>
    </xf>
    <xf numFmtId="49" fontId="6" fillId="34" borderId="28" xfId="42" applyNumberFormat="1" applyFont="1" applyFill="1" applyBorder="1" applyAlignment="1">
      <alignment horizontal="left" vertical="top"/>
    </xf>
    <xf numFmtId="3" fontId="6" fillId="34" borderId="26" xfId="0" applyNumberFormat="1" applyFont="1" applyFill="1" applyBorder="1" applyAlignment="1">
      <alignment/>
    </xf>
    <xf numFmtId="0" fontId="6" fillId="38" borderId="26" xfId="0" applyFont="1" applyFill="1" applyBorder="1" applyAlignment="1">
      <alignment wrapText="1"/>
    </xf>
    <xf numFmtId="0" fontId="95" fillId="0" borderId="13" xfId="0" applyFont="1" applyBorder="1" applyAlignment="1">
      <alignment/>
    </xf>
    <xf numFmtId="199" fontId="6" fillId="0" borderId="0" xfId="42" applyNumberFormat="1" applyFont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94" fillId="35" borderId="13" xfId="0" applyFont="1" applyFill="1" applyBorder="1" applyAlignment="1">
      <alignment/>
    </xf>
    <xf numFmtId="0" fontId="94" fillId="35" borderId="14" xfId="0" applyFont="1" applyFill="1" applyBorder="1" applyAlignment="1">
      <alignment/>
    </xf>
    <xf numFmtId="0" fontId="94" fillId="35" borderId="16" xfId="0" applyFont="1" applyFill="1" applyBorder="1" applyAlignment="1">
      <alignment/>
    </xf>
    <xf numFmtId="0" fontId="94" fillId="35" borderId="14" xfId="0" applyFont="1" applyFill="1" applyBorder="1" applyAlignment="1">
      <alignment horizontal="center"/>
    </xf>
    <xf numFmtId="0" fontId="94" fillId="0" borderId="15" xfId="0" applyFont="1" applyBorder="1" applyAlignment="1" quotePrefix="1">
      <alignment/>
    </xf>
    <xf numFmtId="0" fontId="94" fillId="35" borderId="15" xfId="0" applyFont="1" applyFill="1" applyBorder="1" applyAlignment="1">
      <alignment/>
    </xf>
    <xf numFmtId="17" fontId="94" fillId="35" borderId="14" xfId="0" applyNumberFormat="1" applyFont="1" applyFill="1" applyBorder="1" applyAlignment="1" quotePrefix="1">
      <alignment horizontal="center"/>
    </xf>
    <xf numFmtId="0" fontId="94" fillId="0" borderId="15" xfId="0" applyFont="1" applyBorder="1" applyAlignment="1" quotePrefix="1">
      <alignment horizontal="right"/>
    </xf>
    <xf numFmtId="3" fontId="94" fillId="35" borderId="15" xfId="0" applyNumberFormat="1" applyFont="1" applyFill="1" applyBorder="1" applyAlignment="1">
      <alignment/>
    </xf>
    <xf numFmtId="3" fontId="94" fillId="35" borderId="15" xfId="0" applyNumberFormat="1" applyFont="1" applyFill="1" applyBorder="1" applyAlignment="1">
      <alignment horizontal="center"/>
    </xf>
    <xf numFmtId="0" fontId="94" fillId="35" borderId="0" xfId="0" applyFont="1" applyFill="1" applyAlignment="1">
      <alignment/>
    </xf>
    <xf numFmtId="0" fontId="93" fillId="35" borderId="13" xfId="0" applyFont="1" applyFill="1" applyBorder="1" applyAlignment="1">
      <alignment/>
    </xf>
    <xf numFmtId="0" fontId="93" fillId="35" borderId="14" xfId="0" applyFont="1" applyFill="1" applyBorder="1" applyAlignment="1">
      <alignment/>
    </xf>
    <xf numFmtId="0" fontId="93" fillId="35" borderId="16" xfId="0" applyFont="1" applyFill="1" applyBorder="1" applyAlignment="1">
      <alignment/>
    </xf>
    <xf numFmtId="0" fontId="93" fillId="35" borderId="15" xfId="0" applyFont="1" applyFill="1" applyBorder="1" applyAlignment="1">
      <alignment horizontal="center"/>
    </xf>
    <xf numFmtId="0" fontId="93" fillId="35" borderId="15" xfId="0" applyFont="1" applyFill="1" applyBorder="1" applyAlignment="1">
      <alignment/>
    </xf>
    <xf numFmtId="17" fontId="93" fillId="35" borderId="15" xfId="0" applyNumberFormat="1" applyFont="1" applyFill="1" applyBorder="1" applyAlignment="1" quotePrefix="1">
      <alignment horizontal="center"/>
    </xf>
    <xf numFmtId="3" fontId="93" fillId="35" borderId="15" xfId="0" applyNumberFormat="1" applyFont="1" applyFill="1" applyBorder="1" applyAlignment="1">
      <alignment/>
    </xf>
    <xf numFmtId="3" fontId="93" fillId="35" borderId="15" xfId="0" applyNumberFormat="1" applyFont="1" applyFill="1" applyBorder="1" applyAlignment="1">
      <alignment horizontal="right"/>
    </xf>
    <xf numFmtId="3" fontId="93" fillId="35" borderId="15" xfId="0" applyNumberFormat="1" applyFont="1" applyFill="1" applyBorder="1" applyAlignment="1">
      <alignment horizontal="center"/>
    </xf>
    <xf numFmtId="0" fontId="93" fillId="35" borderId="0" xfId="0" applyFont="1" applyFill="1" applyAlignment="1">
      <alignment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 vertical="top" wrapText="1"/>
    </xf>
    <xf numFmtId="49" fontId="15" fillId="34" borderId="37" xfId="0" applyNumberFormat="1" applyFont="1" applyFill="1" applyBorder="1" applyAlignment="1">
      <alignment horizontal="center" vertical="top" wrapText="1"/>
    </xf>
    <xf numFmtId="0" fontId="89" fillId="34" borderId="11" xfId="0" applyFont="1" applyFill="1" applyBorder="1" applyAlignment="1">
      <alignment/>
    </xf>
    <xf numFmtId="0" fontId="89" fillId="34" borderId="38" xfId="0" applyFont="1" applyFill="1" applyBorder="1" applyAlignment="1">
      <alignment/>
    </xf>
    <xf numFmtId="0" fontId="88" fillId="34" borderId="12" xfId="0" applyFont="1" applyFill="1" applyBorder="1" applyAlignment="1">
      <alignment horizontal="center"/>
    </xf>
    <xf numFmtId="0" fontId="88" fillId="34" borderId="12" xfId="0" applyFont="1" applyFill="1" applyBorder="1" applyAlignment="1">
      <alignment horizontal="center" vertical="top" wrapText="1"/>
    </xf>
    <xf numFmtId="0" fontId="96" fillId="0" borderId="0" xfId="0" applyFont="1" applyAlignment="1">
      <alignment/>
    </xf>
    <xf numFmtId="0" fontId="88" fillId="34" borderId="15" xfId="0" applyFont="1" applyFill="1" applyBorder="1" applyAlignment="1">
      <alignment horizontal="center" vertical="top" wrapText="1"/>
    </xf>
    <xf numFmtId="0" fontId="88" fillId="34" borderId="15" xfId="0" applyFont="1" applyFill="1" applyBorder="1" applyAlignment="1" quotePrefix="1">
      <alignment horizontal="center" vertical="top" wrapText="1"/>
    </xf>
    <xf numFmtId="199" fontId="88" fillId="34" borderId="14" xfId="42" applyNumberFormat="1" applyFont="1" applyFill="1" applyBorder="1" applyAlignment="1">
      <alignment/>
    </xf>
    <xf numFmtId="2" fontId="88" fillId="34" borderId="15" xfId="0" applyNumberFormat="1" applyFont="1" applyFill="1" applyBorder="1" applyAlignment="1">
      <alignment horizontal="center" vertical="top" wrapText="1"/>
    </xf>
    <xf numFmtId="0" fontId="88" fillId="34" borderId="14" xfId="0" applyFont="1" applyFill="1" applyBorder="1" applyAlignment="1">
      <alignment horizontal="center"/>
    </xf>
    <xf numFmtId="0" fontId="88" fillId="34" borderId="14" xfId="0" applyFont="1" applyFill="1" applyBorder="1" applyAlignment="1">
      <alignment horizontal="center" vertical="top" wrapText="1"/>
    </xf>
    <xf numFmtId="199" fontId="88" fillId="34" borderId="15" xfId="42" applyNumberFormat="1" applyFont="1" applyFill="1" applyBorder="1" applyAlignment="1">
      <alignment/>
    </xf>
    <xf numFmtId="199" fontId="88" fillId="34" borderId="16" xfId="42" applyNumberFormat="1" applyFont="1" applyFill="1" applyBorder="1" applyAlignment="1">
      <alignment/>
    </xf>
    <xf numFmtId="0" fontId="91" fillId="34" borderId="15" xfId="0" applyFont="1" applyFill="1" applyBorder="1" applyAlignment="1" quotePrefix="1">
      <alignment horizontal="center" vertical="top" wrapText="1"/>
    </xf>
    <xf numFmtId="0" fontId="90" fillId="0" borderId="0" xfId="0" applyFont="1" applyAlignment="1">
      <alignment/>
    </xf>
    <xf numFmtId="2" fontId="88" fillId="34" borderId="15" xfId="0" applyNumberFormat="1" applyFont="1" applyFill="1" applyBorder="1" applyAlignment="1" quotePrefix="1">
      <alignment horizontal="center" vertical="top" wrapText="1"/>
    </xf>
    <xf numFmtId="0" fontId="88" fillId="34" borderId="19" xfId="0" applyFont="1" applyFill="1" applyBorder="1" applyAlignment="1">
      <alignment/>
    </xf>
    <xf numFmtId="199" fontId="88" fillId="34" borderId="0" xfId="42" applyNumberFormat="1" applyFont="1" applyFill="1" applyBorder="1" applyAlignment="1">
      <alignment/>
    </xf>
    <xf numFmtId="0" fontId="97" fillId="0" borderId="14" xfId="0" applyFont="1" applyBorder="1" applyAlignment="1">
      <alignment/>
    </xf>
    <xf numFmtId="0" fontId="88" fillId="0" borderId="14" xfId="0" applyFont="1" applyBorder="1" applyAlignment="1">
      <alignment/>
    </xf>
    <xf numFmtId="4" fontId="88" fillId="34" borderId="15" xfId="0" applyNumberFormat="1" applyFont="1" applyFill="1" applyBorder="1" applyAlignment="1" quotePrefix="1">
      <alignment horizontal="center" vertical="top" wrapText="1"/>
    </xf>
    <xf numFmtId="3" fontId="88" fillId="34" borderId="15" xfId="0" applyNumberFormat="1" applyFont="1" applyFill="1" applyBorder="1" applyAlignment="1" quotePrefix="1">
      <alignment horizontal="center" vertical="top" wrapText="1"/>
    </xf>
    <xf numFmtId="3" fontId="88" fillId="34" borderId="15" xfId="0" applyNumberFormat="1" applyFont="1" applyFill="1" applyBorder="1" applyAlignment="1">
      <alignment horizontal="center" vertical="top" wrapText="1"/>
    </xf>
    <xf numFmtId="0" fontId="88" fillId="35" borderId="15" xfId="0" applyFont="1" applyFill="1" applyBorder="1" applyAlignment="1" quotePrefix="1">
      <alignment horizontal="center" vertical="top" wrapText="1"/>
    </xf>
    <xf numFmtId="0" fontId="88" fillId="35" borderId="15" xfId="0" applyFont="1" applyFill="1" applyBorder="1" applyAlignment="1">
      <alignment horizontal="center" vertical="top" wrapText="1"/>
    </xf>
    <xf numFmtId="0" fontId="88" fillId="0" borderId="14" xfId="0" applyFont="1" applyBorder="1" applyAlignment="1">
      <alignment horizontal="left"/>
    </xf>
    <xf numFmtId="0" fontId="89" fillId="34" borderId="14" xfId="0" applyFont="1" applyFill="1" applyBorder="1" applyAlignment="1">
      <alignment horizontal="center" vertical="top" wrapText="1"/>
    </xf>
    <xf numFmtId="0" fontId="89" fillId="34" borderId="15" xfId="0" applyFont="1" applyFill="1" applyBorder="1" applyAlignment="1">
      <alignment horizontal="center" vertical="top" wrapText="1"/>
    </xf>
    <xf numFmtId="0" fontId="89" fillId="34" borderId="15" xfId="0" applyFont="1" applyFill="1" applyBorder="1" applyAlignment="1" quotePrefix="1">
      <alignment horizontal="center" vertical="top" wrapText="1"/>
    </xf>
    <xf numFmtId="16" fontId="88" fillId="34" borderId="15" xfId="0" applyNumberFormat="1" applyFont="1" applyFill="1" applyBorder="1" applyAlignment="1" quotePrefix="1">
      <alignment horizontal="center" vertical="top" wrapText="1"/>
    </xf>
    <xf numFmtId="49" fontId="88" fillId="34" borderId="15" xfId="0" applyNumberFormat="1" applyFont="1" applyFill="1" applyBorder="1" applyAlignment="1">
      <alignment horizontal="center" vertical="top" wrapText="1"/>
    </xf>
    <xf numFmtId="49" fontId="88" fillId="34" borderId="15" xfId="0" applyNumberFormat="1" applyFont="1" applyFill="1" applyBorder="1" applyAlignment="1" quotePrefix="1">
      <alignment horizontal="center" vertical="top" wrapText="1"/>
    </xf>
    <xf numFmtId="0" fontId="93" fillId="0" borderId="14" xfId="0" applyFont="1" applyBorder="1" applyAlignment="1">
      <alignment horizontal="center"/>
    </xf>
    <xf numFmtId="0" fontId="93" fillId="0" borderId="15" xfId="0" applyFont="1" applyBorder="1" applyAlignment="1">
      <alignment/>
    </xf>
    <xf numFmtId="3" fontId="93" fillId="0" borderId="15" xfId="0" applyNumberFormat="1" applyFont="1" applyBorder="1" applyAlignment="1">
      <alignment/>
    </xf>
    <xf numFmtId="3" fontId="93" fillId="0" borderId="13" xfId="0" applyNumberFormat="1" applyFont="1" applyBorder="1" applyAlignment="1">
      <alignment/>
    </xf>
    <xf numFmtId="3" fontId="93" fillId="35" borderId="13" xfId="0" applyNumberFormat="1" applyFont="1" applyFill="1" applyBorder="1" applyAlignment="1">
      <alignment horizontal="center"/>
    </xf>
    <xf numFmtId="0" fontId="98" fillId="0" borderId="15" xfId="0" applyFont="1" applyBorder="1" applyAlignment="1">
      <alignment/>
    </xf>
    <xf numFmtId="0" fontId="6" fillId="34" borderId="37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top" wrapText="1"/>
    </xf>
    <xf numFmtId="49" fontId="6" fillId="34" borderId="37" xfId="0" applyNumberFormat="1" applyFont="1" applyFill="1" applyBorder="1" applyAlignment="1">
      <alignment horizontal="center" vertical="top" wrapText="1"/>
    </xf>
    <xf numFmtId="199" fontId="6" fillId="34" borderId="14" xfId="42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 horizontal="center" vertical="top" wrapText="1"/>
    </xf>
    <xf numFmtId="0" fontId="6" fillId="0" borderId="0" xfId="59" applyFont="1">
      <alignment/>
      <protection/>
    </xf>
    <xf numFmtId="0" fontId="6" fillId="0" borderId="0" xfId="59" applyFont="1" applyBorder="1">
      <alignment/>
      <protection/>
    </xf>
    <xf numFmtId="3" fontId="6" fillId="0" borderId="15" xfId="59" applyNumberFormat="1" applyFont="1" applyBorder="1">
      <alignment/>
      <protection/>
    </xf>
    <xf numFmtId="0" fontId="6" fillId="0" borderId="24" xfId="59" applyFont="1" applyBorder="1">
      <alignment/>
      <protection/>
    </xf>
    <xf numFmtId="3" fontId="6" fillId="0" borderId="24" xfId="59" applyNumberFormat="1" applyFont="1" applyBorder="1">
      <alignment/>
      <protection/>
    </xf>
    <xf numFmtId="0" fontId="6" fillId="0" borderId="22" xfId="59" applyFont="1" applyBorder="1">
      <alignment/>
      <protection/>
    </xf>
    <xf numFmtId="0" fontId="6" fillId="0" borderId="23" xfId="59" applyFont="1" applyBorder="1">
      <alignment/>
      <protection/>
    </xf>
    <xf numFmtId="0" fontId="6" fillId="0" borderId="21" xfId="59" applyFont="1" applyBorder="1">
      <alignment/>
      <protection/>
    </xf>
    <xf numFmtId="3" fontId="12" fillId="0" borderId="15" xfId="59" applyNumberFormat="1" applyFont="1" applyBorder="1" applyAlignment="1">
      <alignment horizontal="right"/>
      <protection/>
    </xf>
    <xf numFmtId="0" fontId="6" fillId="0" borderId="15" xfId="59" applyFont="1" applyBorder="1">
      <alignment/>
      <protection/>
    </xf>
    <xf numFmtId="0" fontId="6" fillId="0" borderId="14" xfId="59" applyFont="1" applyBorder="1">
      <alignment/>
      <protection/>
    </xf>
    <xf numFmtId="0" fontId="6" fillId="34" borderId="16" xfId="59" applyFont="1" applyFill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6" fillId="0" borderId="13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4" xfId="59" applyFont="1" applyBorder="1" applyAlignment="1">
      <alignment horizontal="center"/>
      <protection/>
    </xf>
    <xf numFmtId="3" fontId="7" fillId="0" borderId="15" xfId="59" applyNumberFormat="1" applyFont="1" applyBorder="1">
      <alignment/>
      <protection/>
    </xf>
    <xf numFmtId="0" fontId="7" fillId="0" borderId="15" xfId="59" applyFont="1" applyBorder="1" applyAlignment="1" quotePrefix="1">
      <alignment horizontal="right"/>
      <protection/>
    </xf>
    <xf numFmtId="17" fontId="7" fillId="0" borderId="14" xfId="59" applyNumberFormat="1" applyFont="1" applyBorder="1" applyAlignment="1" quotePrefix="1">
      <alignment horizontal="center"/>
      <protection/>
    </xf>
    <xf numFmtId="0" fontId="7" fillId="0" borderId="15" xfId="59" applyFont="1" applyBorder="1">
      <alignment/>
      <protection/>
    </xf>
    <xf numFmtId="0" fontId="7" fillId="0" borderId="15" xfId="59" applyFont="1" applyBorder="1" quotePrefix="1">
      <alignment/>
      <protection/>
    </xf>
    <xf numFmtId="0" fontId="7" fillId="0" borderId="14" xfId="59" applyFont="1" applyBorder="1">
      <alignment/>
      <protection/>
    </xf>
    <xf numFmtId="0" fontId="7" fillId="0" borderId="13" xfId="59" applyFont="1" applyBorder="1">
      <alignment/>
      <protection/>
    </xf>
    <xf numFmtId="0" fontId="7" fillId="0" borderId="16" xfId="59" applyFont="1" applyBorder="1">
      <alignment/>
      <protection/>
    </xf>
    <xf numFmtId="199" fontId="6" fillId="0" borderId="15" xfId="44" applyNumberFormat="1" applyFont="1" applyBorder="1" applyAlignment="1">
      <alignment/>
    </xf>
    <xf numFmtId="3" fontId="6" fillId="35" borderId="15" xfId="59" applyNumberFormat="1" applyFont="1" applyFill="1" applyBorder="1">
      <alignment/>
      <protection/>
    </xf>
    <xf numFmtId="0" fontId="7" fillId="0" borderId="15" xfId="59" applyFont="1" applyBorder="1" applyAlignment="1" quotePrefix="1">
      <alignment horizontal="right" vertical="top"/>
      <protection/>
    </xf>
    <xf numFmtId="17" fontId="7" fillId="0" borderId="14" xfId="59" applyNumberFormat="1" applyFont="1" applyBorder="1" applyAlignment="1" quotePrefix="1">
      <alignment horizontal="center" vertical="top"/>
      <protection/>
    </xf>
    <xf numFmtId="0" fontId="7" fillId="0" borderId="15" xfId="59" applyFont="1" applyBorder="1" applyAlignment="1">
      <alignment vertical="top"/>
      <protection/>
    </xf>
    <xf numFmtId="0" fontId="7" fillId="0" borderId="15" xfId="59" applyFont="1" applyBorder="1" applyAlignment="1" quotePrefix="1">
      <alignment vertical="top"/>
      <protection/>
    </xf>
    <xf numFmtId="0" fontId="6" fillId="34" borderId="0" xfId="59" applyFont="1" applyFill="1">
      <alignment/>
      <protection/>
    </xf>
    <xf numFmtId="0" fontId="6" fillId="34" borderId="15" xfId="59" applyFont="1" applyFill="1" applyBorder="1">
      <alignment/>
      <protection/>
    </xf>
    <xf numFmtId="3" fontId="7" fillId="34" borderId="15" xfId="59" applyNumberFormat="1" applyFont="1" applyFill="1" applyBorder="1">
      <alignment/>
      <protection/>
    </xf>
    <xf numFmtId="0" fontId="6" fillId="34" borderId="14" xfId="59" applyFont="1" applyFill="1" applyBorder="1">
      <alignment/>
      <protection/>
    </xf>
    <xf numFmtId="0" fontId="6" fillId="34" borderId="16" xfId="59" applyFont="1" applyFill="1" applyBorder="1">
      <alignment/>
      <protection/>
    </xf>
    <xf numFmtId="0" fontId="6" fillId="34" borderId="13" xfId="59" applyFont="1" applyFill="1" applyBorder="1">
      <alignment/>
      <protection/>
    </xf>
    <xf numFmtId="0" fontId="6" fillId="34" borderId="15" xfId="59" applyFont="1" applyFill="1" applyBorder="1" applyAlignment="1">
      <alignment horizontal="center"/>
      <protection/>
    </xf>
    <xf numFmtId="0" fontId="7" fillId="34" borderId="13" xfId="59" applyFont="1" applyFill="1" applyBorder="1">
      <alignment/>
      <protection/>
    </xf>
    <xf numFmtId="17" fontId="7" fillId="34" borderId="14" xfId="59" applyNumberFormat="1" applyFont="1" applyFill="1" applyBorder="1" applyAlignment="1" quotePrefix="1">
      <alignment horizontal="center"/>
      <protection/>
    </xf>
    <xf numFmtId="0" fontId="7" fillId="34" borderId="15" xfId="59" applyFont="1" applyFill="1" applyBorder="1">
      <alignment/>
      <protection/>
    </xf>
    <xf numFmtId="0" fontId="7" fillId="34" borderId="0" xfId="59" applyFont="1" applyFill="1">
      <alignment/>
      <protection/>
    </xf>
    <xf numFmtId="0" fontId="7" fillId="34" borderId="16" xfId="59" applyFont="1" applyFill="1" applyBorder="1">
      <alignment/>
      <protection/>
    </xf>
    <xf numFmtId="0" fontId="7" fillId="34" borderId="14" xfId="59" applyFont="1" applyFill="1" applyBorder="1">
      <alignment/>
      <protection/>
    </xf>
    <xf numFmtId="0" fontId="7" fillId="0" borderId="0" xfId="59" applyFont="1">
      <alignment/>
      <protection/>
    </xf>
    <xf numFmtId="3" fontId="7" fillId="0" borderId="15" xfId="59" applyNumberFormat="1" applyFont="1" applyFill="1" applyBorder="1">
      <alignment/>
      <protection/>
    </xf>
    <xf numFmtId="0" fontId="7" fillId="0" borderId="13" xfId="59" applyFont="1" applyBorder="1" applyAlignment="1" quotePrefix="1">
      <alignment horizontal="center"/>
      <protection/>
    </xf>
    <xf numFmtId="0" fontId="7" fillId="0" borderId="14" xfId="59" applyFont="1" applyBorder="1" applyAlignment="1">
      <alignment horizontal="center"/>
      <protection/>
    </xf>
    <xf numFmtId="0" fontId="7" fillId="35" borderId="0" xfId="59" applyFont="1" applyFill="1">
      <alignment/>
      <protection/>
    </xf>
    <xf numFmtId="0" fontId="6" fillId="35" borderId="14" xfId="59" applyFont="1" applyFill="1" applyBorder="1" applyAlignment="1">
      <alignment horizontal="center"/>
      <protection/>
    </xf>
    <xf numFmtId="0" fontId="6" fillId="0" borderId="16" xfId="59" applyFont="1" applyBorder="1" applyAlignment="1">
      <alignment vertical="top"/>
      <protection/>
    </xf>
    <xf numFmtId="0" fontId="6" fillId="0" borderId="14" xfId="59" applyFont="1" applyBorder="1" applyAlignment="1">
      <alignment vertical="top"/>
      <protection/>
    </xf>
    <xf numFmtId="3" fontId="6" fillId="0" borderId="15" xfId="59" applyNumberFormat="1" applyFont="1" applyFill="1" applyBorder="1">
      <alignment/>
      <protection/>
    </xf>
    <xf numFmtId="0" fontId="6" fillId="0" borderId="15" xfId="59" applyFont="1" applyBorder="1" applyAlignment="1" quotePrefix="1">
      <alignment horizontal="center"/>
      <protection/>
    </xf>
    <xf numFmtId="0" fontId="6" fillId="0" borderId="14" xfId="59" applyFont="1" applyFill="1" applyBorder="1">
      <alignment/>
      <protection/>
    </xf>
    <xf numFmtId="0" fontId="6" fillId="0" borderId="13" xfId="59" applyFont="1" applyFill="1" applyBorder="1">
      <alignment/>
      <protection/>
    </xf>
    <xf numFmtId="3" fontId="6" fillId="34" borderId="13" xfId="59" applyNumberFormat="1" applyFont="1" applyFill="1" applyBorder="1">
      <alignment/>
      <protection/>
    </xf>
    <xf numFmtId="0" fontId="6" fillId="0" borderId="14" xfId="59" applyFont="1" applyBorder="1" applyAlignment="1" quotePrefix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22" fillId="0" borderId="0" xfId="59" applyFont="1" applyFill="1">
      <alignment/>
      <protection/>
    </xf>
    <xf numFmtId="0" fontId="22" fillId="0" borderId="0" xfId="59" applyFont="1" applyFill="1" applyBorder="1">
      <alignment/>
      <protection/>
    </xf>
    <xf numFmtId="0" fontId="21" fillId="0" borderId="14" xfId="59" applyFont="1" applyFill="1" applyBorder="1" applyAlignment="1">
      <alignment horizontal="center"/>
      <protection/>
    </xf>
    <xf numFmtId="0" fontId="22" fillId="0" borderId="14" xfId="59" applyFont="1" applyFill="1" applyBorder="1" applyAlignment="1">
      <alignment horizontal="center"/>
      <protection/>
    </xf>
    <xf numFmtId="0" fontId="21" fillId="0" borderId="0" xfId="59" applyFont="1">
      <alignment/>
      <protection/>
    </xf>
    <xf numFmtId="0" fontId="21" fillId="0" borderId="15" xfId="59" applyFont="1" applyBorder="1" applyAlignment="1">
      <alignment horizontal="center" vertical="top"/>
      <protection/>
    </xf>
    <xf numFmtId="0" fontId="7" fillId="0" borderId="15" xfId="59" applyFont="1" applyFill="1" applyBorder="1">
      <alignment/>
      <protection/>
    </xf>
    <xf numFmtId="0" fontId="4" fillId="0" borderId="0" xfId="59" applyFont="1">
      <alignment/>
      <protection/>
    </xf>
    <xf numFmtId="3" fontId="6" fillId="0" borderId="15" xfId="59" applyNumberFormat="1" applyFont="1" applyBorder="1" applyAlignment="1">
      <alignment horizontal="right"/>
      <protection/>
    </xf>
    <xf numFmtId="17" fontId="6" fillId="0" borderId="15" xfId="59" applyNumberFormat="1" applyFont="1" applyBorder="1" applyAlignment="1">
      <alignment horizontal="center"/>
      <protection/>
    </xf>
    <xf numFmtId="0" fontId="6" fillId="0" borderId="0" xfId="59" applyFont="1" applyFill="1">
      <alignment/>
      <protection/>
    </xf>
    <xf numFmtId="0" fontId="6" fillId="0" borderId="15" xfId="59" applyFont="1" applyFill="1" applyBorder="1">
      <alignment/>
      <protection/>
    </xf>
    <xf numFmtId="0" fontId="6" fillId="0" borderId="13" xfId="59" applyFont="1" applyFill="1" applyBorder="1" applyAlignment="1">
      <alignment/>
      <protection/>
    </xf>
    <xf numFmtId="3" fontId="7" fillId="0" borderId="15" xfId="59" applyNumberFormat="1" applyFont="1" applyBorder="1" applyAlignment="1">
      <alignment horizontal="right"/>
      <protection/>
    </xf>
    <xf numFmtId="0" fontId="7" fillId="0" borderId="15" xfId="59" applyFont="1" applyBorder="1" applyAlignment="1">
      <alignment horizontal="center"/>
      <protection/>
    </xf>
    <xf numFmtId="0" fontId="6" fillId="0" borderId="15" xfId="59" applyFont="1" applyBorder="1" quotePrefix="1">
      <alignment/>
      <protection/>
    </xf>
    <xf numFmtId="17" fontId="7" fillId="0" borderId="15" xfId="59" applyNumberFormat="1" applyFont="1" applyBorder="1" applyAlignment="1" quotePrefix="1">
      <alignment horizontal="center"/>
      <protection/>
    </xf>
    <xf numFmtId="0" fontId="6" fillId="0" borderId="13" xfId="59" applyFont="1" applyBorder="1" applyAlignment="1">
      <alignment horizontal="right"/>
      <protection/>
    </xf>
    <xf numFmtId="0" fontId="5" fillId="0" borderId="0" xfId="59" applyFont="1">
      <alignment/>
      <protection/>
    </xf>
    <xf numFmtId="17" fontId="6" fillId="0" borderId="13" xfId="59" applyNumberFormat="1" applyFont="1" applyBorder="1" applyAlignment="1" quotePrefix="1">
      <alignment horizontal="center"/>
      <protection/>
    </xf>
    <xf numFmtId="3" fontId="7" fillId="35" borderId="15" xfId="59" applyNumberFormat="1" applyFont="1" applyFill="1" applyBorder="1">
      <alignment/>
      <protection/>
    </xf>
    <xf numFmtId="0" fontId="6" fillId="34" borderId="16" xfId="59" applyFont="1" applyFill="1" applyBorder="1" applyAlignment="1">
      <alignment vertical="top"/>
      <protection/>
    </xf>
    <xf numFmtId="0" fontId="6" fillId="0" borderId="15" xfId="59" applyFont="1" applyBorder="1" applyAlignment="1">
      <alignment horizontal="center" vertical="top"/>
      <protection/>
    </xf>
    <xf numFmtId="17" fontId="6" fillId="0" borderId="15" xfId="59" applyNumberFormat="1" applyFont="1" applyBorder="1" applyAlignment="1" quotePrefix="1">
      <alignment horizontal="center"/>
      <protection/>
    </xf>
    <xf numFmtId="0" fontId="6" fillId="0" borderId="15" xfId="59" applyFont="1" applyBorder="1" applyAlignment="1" quotePrefix="1">
      <alignment horizontal="right"/>
      <protection/>
    </xf>
    <xf numFmtId="17" fontId="6" fillId="34" borderId="14" xfId="59" applyNumberFormat="1" applyFont="1" applyFill="1" applyBorder="1" applyAlignment="1" quotePrefix="1">
      <alignment horizontal="center"/>
      <protection/>
    </xf>
    <xf numFmtId="0" fontId="6" fillId="0" borderId="14" xfId="59" applyFont="1" applyBorder="1" quotePrefix="1">
      <alignment/>
      <protection/>
    </xf>
    <xf numFmtId="17" fontId="6" fillId="0" borderId="14" xfId="59" applyNumberFormat="1" applyFont="1" applyBorder="1" applyAlignment="1">
      <alignment horizontal="center"/>
      <protection/>
    </xf>
    <xf numFmtId="0" fontId="7" fillId="34" borderId="15" xfId="59" applyFont="1" applyFill="1" applyBorder="1" applyAlignment="1">
      <alignment horizontal="center"/>
      <protection/>
    </xf>
    <xf numFmtId="17" fontId="6" fillId="0" borderId="14" xfId="59" applyNumberFormat="1" applyFont="1" applyBorder="1" applyAlignment="1" quotePrefix="1">
      <alignment horizontal="center"/>
      <protection/>
    </xf>
    <xf numFmtId="0" fontId="15" fillId="34" borderId="0" xfId="59" applyFont="1" applyFill="1">
      <alignment/>
      <protection/>
    </xf>
    <xf numFmtId="3" fontId="15" fillId="34" borderId="15" xfId="59" applyNumberFormat="1" applyFont="1" applyFill="1" applyBorder="1">
      <alignment/>
      <protection/>
    </xf>
    <xf numFmtId="0" fontId="15" fillId="34" borderId="15" xfId="59" applyFont="1" applyFill="1" applyBorder="1">
      <alignment/>
      <protection/>
    </xf>
    <xf numFmtId="0" fontId="15" fillId="34" borderId="14" xfId="59" applyFont="1" applyFill="1" applyBorder="1" applyAlignment="1" quotePrefix="1">
      <alignment horizontal="center"/>
      <protection/>
    </xf>
    <xf numFmtId="0" fontId="15" fillId="34" borderId="15" xfId="59" applyFont="1" applyFill="1" applyBorder="1" applyAlignment="1">
      <alignment horizontal="center"/>
      <protection/>
    </xf>
    <xf numFmtId="0" fontId="15" fillId="34" borderId="14" xfId="59" applyFont="1" applyFill="1" applyBorder="1" applyAlignment="1">
      <alignment horizontal="center"/>
      <protection/>
    </xf>
    <xf numFmtId="0" fontId="15" fillId="34" borderId="16" xfId="59" applyFont="1" applyFill="1" applyBorder="1">
      <alignment/>
      <protection/>
    </xf>
    <xf numFmtId="0" fontId="15" fillId="34" borderId="14" xfId="59" applyFont="1" applyFill="1" applyBorder="1">
      <alignment/>
      <protection/>
    </xf>
    <xf numFmtId="0" fontId="15" fillId="34" borderId="13" xfId="59" applyFont="1" applyFill="1" applyBorder="1">
      <alignment/>
      <protection/>
    </xf>
    <xf numFmtId="0" fontId="13" fillId="34" borderId="0" xfId="59" applyFont="1" applyFill="1">
      <alignment/>
      <protection/>
    </xf>
    <xf numFmtId="3" fontId="20" fillId="34" borderId="13" xfId="59" applyNumberFormat="1" applyFont="1" applyFill="1" applyBorder="1">
      <alignment/>
      <protection/>
    </xf>
    <xf numFmtId="0" fontId="20" fillId="34" borderId="15" xfId="59" applyFont="1" applyFill="1" applyBorder="1">
      <alignment/>
      <protection/>
    </xf>
    <xf numFmtId="0" fontId="20" fillId="0" borderId="15" xfId="59" applyFont="1" applyBorder="1" applyAlignment="1" quotePrefix="1">
      <alignment horizontal="right"/>
      <protection/>
    </xf>
    <xf numFmtId="17" fontId="20" fillId="34" borderId="14" xfId="59" applyNumberFormat="1" applyFont="1" applyFill="1" applyBorder="1" applyAlignment="1" quotePrefix="1">
      <alignment horizontal="center"/>
      <protection/>
    </xf>
    <xf numFmtId="0" fontId="20" fillId="0" borderId="15" xfId="59" applyFont="1" applyBorder="1" quotePrefix="1">
      <alignment/>
      <protection/>
    </xf>
    <xf numFmtId="0" fontId="20" fillId="34" borderId="15" xfId="59" applyFont="1" applyFill="1" applyBorder="1" applyAlignment="1">
      <alignment horizontal="center"/>
      <protection/>
    </xf>
    <xf numFmtId="0" fontId="20" fillId="34" borderId="16" xfId="59" applyFont="1" applyFill="1" applyBorder="1">
      <alignment/>
      <protection/>
    </xf>
    <xf numFmtId="0" fontId="20" fillId="34" borderId="14" xfId="59" applyFont="1" applyFill="1" applyBorder="1">
      <alignment/>
      <protection/>
    </xf>
    <xf numFmtId="0" fontId="20" fillId="34" borderId="13" xfId="59" applyFont="1" applyFill="1" applyBorder="1">
      <alignment/>
      <protection/>
    </xf>
    <xf numFmtId="0" fontId="6" fillId="34" borderId="14" xfId="59" applyFont="1" applyFill="1" applyBorder="1" applyAlignment="1" quotePrefix="1">
      <alignment horizontal="center"/>
      <protection/>
    </xf>
    <xf numFmtId="0" fontId="6" fillId="35" borderId="15" xfId="59" applyFont="1" applyFill="1" applyBorder="1">
      <alignment/>
      <protection/>
    </xf>
    <xf numFmtId="17" fontId="6" fillId="35" borderId="14" xfId="59" applyNumberFormat="1" applyFont="1" applyFill="1" applyBorder="1" applyAlignment="1" quotePrefix="1">
      <alignment horizontal="center"/>
      <protection/>
    </xf>
    <xf numFmtId="0" fontId="7" fillId="35" borderId="15" xfId="59" applyFont="1" applyFill="1" applyBorder="1">
      <alignment/>
      <protection/>
    </xf>
    <xf numFmtId="0" fontId="7" fillId="35" borderId="15" xfId="59" applyFont="1" applyFill="1" applyBorder="1" applyAlignment="1">
      <alignment horizontal="center"/>
      <protection/>
    </xf>
    <xf numFmtId="0" fontId="7" fillId="35" borderId="16" xfId="59" applyFont="1" applyFill="1" applyBorder="1">
      <alignment/>
      <protection/>
    </xf>
    <xf numFmtId="0" fontId="7" fillId="35" borderId="14" xfId="59" applyFont="1" applyFill="1" applyBorder="1">
      <alignment/>
      <protection/>
    </xf>
    <xf numFmtId="0" fontId="7" fillId="35" borderId="13" xfId="59" applyFont="1" applyFill="1" applyBorder="1">
      <alignment/>
      <protection/>
    </xf>
    <xf numFmtId="3" fontId="7" fillId="0" borderId="27" xfId="59" applyNumberFormat="1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7" fillId="33" borderId="33" xfId="59" applyFont="1" applyFill="1" applyBorder="1">
      <alignment/>
      <protection/>
    </xf>
    <xf numFmtId="3" fontId="7" fillId="0" borderId="10" xfId="59" applyNumberFormat="1" applyFont="1" applyBorder="1" applyAlignment="1">
      <alignment horizontal="center"/>
      <protection/>
    </xf>
    <xf numFmtId="0" fontId="7" fillId="0" borderId="10" xfId="59" applyFont="1" applyBorder="1">
      <alignment/>
      <protection/>
    </xf>
    <xf numFmtId="0" fontId="14" fillId="0" borderId="34" xfId="59" applyFont="1" applyBorder="1" applyAlignment="1" quotePrefix="1">
      <alignment horizontal="center"/>
      <protection/>
    </xf>
    <xf numFmtId="0" fontId="7" fillId="0" borderId="35" xfId="59" applyFont="1" applyBorder="1">
      <alignment/>
      <protection/>
    </xf>
    <xf numFmtId="0" fontId="7" fillId="0" borderId="36" xfId="59" applyFont="1" applyBorder="1">
      <alignment/>
      <protection/>
    </xf>
    <xf numFmtId="0" fontId="7" fillId="0" borderId="34" xfId="59" applyFont="1" applyBorder="1">
      <alignment/>
      <protection/>
    </xf>
    <xf numFmtId="0" fontId="7" fillId="0" borderId="27" xfId="59" applyFont="1" applyBorder="1" applyAlignment="1">
      <alignment horizontal="center"/>
      <protection/>
    </xf>
    <xf numFmtId="0" fontId="14" fillId="0" borderId="33" xfId="59" applyFont="1" applyBorder="1" applyAlignment="1">
      <alignment horizontal="center"/>
      <protection/>
    </xf>
    <xf numFmtId="0" fontId="14" fillId="0" borderId="30" xfId="59" applyFont="1" applyBorder="1" applyAlignment="1">
      <alignment horizontal="center"/>
      <protection/>
    </xf>
    <xf numFmtId="3" fontId="7" fillId="0" borderId="33" xfId="59" applyNumberFormat="1" applyFont="1" applyBorder="1" applyAlignment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31" xfId="59" applyFont="1" applyBorder="1" applyAlignment="1">
      <alignment horizontal="center"/>
      <protection/>
    </xf>
    <xf numFmtId="0" fontId="7" fillId="0" borderId="32" xfId="59" applyFont="1" applyBorder="1" applyAlignment="1">
      <alignment horizontal="center"/>
      <protection/>
    </xf>
    <xf numFmtId="0" fontId="7" fillId="0" borderId="30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199" fontId="19" fillId="34" borderId="15" xfId="44" applyNumberFormat="1" applyFont="1" applyFill="1" applyBorder="1" applyAlignment="1">
      <alignment/>
    </xf>
    <xf numFmtId="0" fontId="6" fillId="0" borderId="14" xfId="59" applyFont="1" applyBorder="1" applyAlignment="1">
      <alignment horizontal="center" vertical="top"/>
      <protection/>
    </xf>
    <xf numFmtId="0" fontId="7" fillId="0" borderId="13" xfId="59" applyFont="1" applyBorder="1" applyAlignment="1" quotePrefix="1">
      <alignment vertical="top"/>
      <protection/>
    </xf>
    <xf numFmtId="0" fontId="7" fillId="0" borderId="13" xfId="59" applyFont="1" applyBorder="1" applyAlignment="1" quotePrefix="1">
      <alignment horizontal="right" vertical="top"/>
      <protection/>
    </xf>
    <xf numFmtId="0" fontId="6" fillId="0" borderId="15" xfId="59" applyFont="1" applyBorder="1" applyAlignment="1">
      <alignment horizontal="left" vertical="top" wrapText="1"/>
      <protection/>
    </xf>
    <xf numFmtId="0" fontId="15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top" wrapText="1"/>
    </xf>
    <xf numFmtId="49" fontId="15" fillId="34" borderId="15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199" fontId="6" fillId="0" borderId="13" xfId="44" applyNumberFormat="1" applyFont="1" applyFill="1" applyBorder="1" applyAlignment="1">
      <alignment/>
    </xf>
    <xf numFmtId="199" fontId="6" fillId="34" borderId="14" xfId="44" applyNumberFormat="1" applyFont="1" applyFill="1" applyBorder="1" applyAlignment="1">
      <alignment/>
    </xf>
    <xf numFmtId="0" fontId="89" fillId="0" borderId="13" xfId="0" applyFont="1" applyFill="1" applyBorder="1" applyAlignment="1">
      <alignment/>
    </xf>
    <xf numFmtId="0" fontId="88" fillId="34" borderId="39" xfId="0" applyFont="1" applyFill="1" applyBorder="1" applyAlignment="1">
      <alignment/>
    </xf>
    <xf numFmtId="0" fontId="88" fillId="34" borderId="40" xfId="0" applyFont="1" applyFill="1" applyBorder="1" applyAlignment="1">
      <alignment/>
    </xf>
    <xf numFmtId="0" fontId="97" fillId="0" borderId="16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6" xfId="0" applyFont="1" applyBorder="1" applyAlignment="1">
      <alignment horizontal="left"/>
    </xf>
    <xf numFmtId="199" fontId="6" fillId="34" borderId="40" xfId="42" applyNumberFormat="1" applyFont="1" applyFill="1" applyBorder="1" applyAlignment="1">
      <alignment/>
    </xf>
    <xf numFmtId="199" fontId="6" fillId="0" borderId="19" xfId="44" applyNumberFormat="1" applyFont="1" applyFill="1" applyBorder="1" applyAlignment="1">
      <alignment/>
    </xf>
    <xf numFmtId="199" fontId="6" fillId="34" borderId="16" xfId="42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99" fontId="6" fillId="34" borderId="23" xfId="42" applyNumberFormat="1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17" fontId="6" fillId="0" borderId="15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 quotePrefix="1">
      <alignment horizontal="center" vertical="top"/>
    </xf>
    <xf numFmtId="0" fontId="7" fillId="0" borderId="15" xfId="0" applyFont="1" applyBorder="1" applyAlignment="1">
      <alignment horizontal="center" vertical="top"/>
    </xf>
    <xf numFmtId="0" fontId="2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9" fillId="0" borderId="13" xfId="59" applyFont="1" applyBorder="1">
      <alignment/>
      <protection/>
    </xf>
    <xf numFmtId="0" fontId="88" fillId="0" borderId="14" xfId="59" applyFont="1" applyBorder="1">
      <alignment/>
      <protection/>
    </xf>
    <xf numFmtId="0" fontId="89" fillId="0" borderId="14" xfId="59" applyFont="1" applyBorder="1">
      <alignment/>
      <protection/>
    </xf>
    <xf numFmtId="0" fontId="89" fillId="0" borderId="16" xfId="59" applyFont="1" applyBorder="1">
      <alignment/>
      <protection/>
    </xf>
    <xf numFmtId="0" fontId="89" fillId="0" borderId="14" xfId="59" applyFont="1" applyBorder="1" applyAlignment="1">
      <alignment horizontal="center"/>
      <protection/>
    </xf>
    <xf numFmtId="0" fontId="89" fillId="0" borderId="15" xfId="59" applyFont="1" applyBorder="1" quotePrefix="1">
      <alignment/>
      <protection/>
    </xf>
    <xf numFmtId="0" fontId="89" fillId="0" borderId="15" xfId="59" applyFont="1" applyBorder="1">
      <alignment/>
      <protection/>
    </xf>
    <xf numFmtId="17" fontId="89" fillId="0" borderId="14" xfId="59" applyNumberFormat="1" applyFont="1" applyBorder="1" applyAlignment="1" quotePrefix="1">
      <alignment horizontal="center"/>
      <protection/>
    </xf>
    <xf numFmtId="0" fontId="89" fillId="0" borderId="13" xfId="59" applyFont="1" applyBorder="1" applyAlignment="1" quotePrefix="1">
      <alignment horizontal="right"/>
      <protection/>
    </xf>
    <xf numFmtId="3" fontId="89" fillId="0" borderId="15" xfId="59" applyNumberFormat="1" applyFont="1" applyBorder="1">
      <alignment/>
      <protection/>
    </xf>
    <xf numFmtId="3" fontId="88" fillId="0" borderId="15" xfId="59" applyNumberFormat="1" applyFont="1" applyBorder="1" applyAlignment="1">
      <alignment horizontal="right"/>
      <protection/>
    </xf>
    <xf numFmtId="0" fontId="89" fillId="0" borderId="0" xfId="59" applyFont="1">
      <alignment/>
      <protection/>
    </xf>
    <xf numFmtId="0" fontId="88" fillId="0" borderId="13" xfId="59" applyFont="1" applyBorder="1">
      <alignment/>
      <protection/>
    </xf>
    <xf numFmtId="0" fontId="88" fillId="0" borderId="16" xfId="59" applyFont="1" applyBorder="1">
      <alignment/>
      <protection/>
    </xf>
    <xf numFmtId="0" fontId="88" fillId="0" borderId="14" xfId="59" applyFont="1" applyBorder="1" applyAlignment="1">
      <alignment horizontal="center"/>
      <protection/>
    </xf>
    <xf numFmtId="17" fontId="89" fillId="0" borderId="13" xfId="59" applyNumberFormat="1" applyFont="1" applyBorder="1" applyAlignment="1" quotePrefix="1">
      <alignment horizontal="center"/>
      <protection/>
    </xf>
    <xf numFmtId="3" fontId="88" fillId="0" borderId="15" xfId="59" applyNumberFormat="1" applyFont="1" applyBorder="1">
      <alignment/>
      <protection/>
    </xf>
    <xf numFmtId="0" fontId="88" fillId="0" borderId="15" xfId="59" applyFont="1" applyBorder="1">
      <alignment/>
      <protection/>
    </xf>
    <xf numFmtId="0" fontId="88" fillId="0" borderId="0" xfId="59" applyFont="1">
      <alignment/>
      <protection/>
    </xf>
    <xf numFmtId="0" fontId="89" fillId="0" borderId="15" xfId="59" applyFont="1" applyBorder="1" applyAlignment="1">
      <alignment horizontal="center"/>
      <protection/>
    </xf>
    <xf numFmtId="0" fontId="89" fillId="0" borderId="15" xfId="59" applyFont="1" applyBorder="1" applyAlignment="1" quotePrefix="1">
      <alignment horizontal="right"/>
      <protection/>
    </xf>
    <xf numFmtId="3" fontId="89" fillId="0" borderId="15" xfId="59" applyNumberFormat="1" applyFont="1" applyBorder="1" applyAlignment="1">
      <alignment horizontal="right"/>
      <protection/>
    </xf>
    <xf numFmtId="0" fontId="15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4" xfId="0" applyFont="1" applyFill="1" applyBorder="1" applyAlignment="1">
      <alignment vertical="top"/>
    </xf>
    <xf numFmtId="0" fontId="22" fillId="0" borderId="14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199" fontId="21" fillId="0" borderId="15" xfId="44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 quotePrefix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 quotePrefix="1">
      <alignment horizontal="center"/>
    </xf>
    <xf numFmtId="199" fontId="6" fillId="0" borderId="15" xfId="44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wrapText="1"/>
    </xf>
    <xf numFmtId="3" fontId="88" fillId="35" borderId="15" xfId="59" applyNumberFormat="1" applyFont="1" applyFill="1" applyBorder="1">
      <alignment/>
      <protection/>
    </xf>
    <xf numFmtId="0" fontId="88" fillId="34" borderId="16" xfId="59" applyFont="1" applyFill="1" applyBorder="1" applyAlignment="1">
      <alignment horizontal="center"/>
      <protection/>
    </xf>
    <xf numFmtId="3" fontId="99" fillId="0" borderId="15" xfId="5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left" vertical="top" wrapText="1"/>
    </xf>
    <xf numFmtId="3" fontId="7" fillId="35" borderId="16" xfId="59" applyNumberFormat="1" applyFont="1" applyFill="1" applyBorder="1">
      <alignment/>
      <protection/>
    </xf>
    <xf numFmtId="3" fontId="88" fillId="0" borderId="15" xfId="59" applyNumberFormat="1" applyFont="1" applyFill="1" applyBorder="1">
      <alignment/>
      <protection/>
    </xf>
    <xf numFmtId="3" fontId="88" fillId="0" borderId="15" xfId="59" applyNumberFormat="1" applyFont="1" applyBorder="1" applyAlignment="1">
      <alignment vertical="top"/>
      <protection/>
    </xf>
    <xf numFmtId="0" fontId="89" fillId="0" borderId="13" xfId="59" applyFont="1" applyBorder="1" quotePrefix="1">
      <alignment/>
      <protection/>
    </xf>
    <xf numFmtId="0" fontId="7" fillId="33" borderId="30" xfId="59" applyFont="1" applyFill="1" applyBorder="1">
      <alignment/>
      <protection/>
    </xf>
    <xf numFmtId="0" fontId="7" fillId="33" borderId="31" xfId="59" applyFont="1" applyFill="1" applyBorder="1">
      <alignment/>
      <protection/>
    </xf>
    <xf numFmtId="0" fontId="7" fillId="33" borderId="32" xfId="59" applyFont="1" applyFill="1" applyBorder="1">
      <alignment/>
      <protection/>
    </xf>
    <xf numFmtId="0" fontId="14" fillId="33" borderId="30" xfId="59" applyFont="1" applyFill="1" applyBorder="1" applyAlignment="1" quotePrefix="1">
      <alignment horizontal="center"/>
      <protection/>
    </xf>
    <xf numFmtId="3" fontId="7" fillId="33" borderId="33" xfId="59" applyNumberFormat="1" applyFont="1" applyFill="1" applyBorder="1">
      <alignment/>
      <protection/>
    </xf>
    <xf numFmtId="0" fontId="8" fillId="0" borderId="15" xfId="0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99" fontId="6" fillId="34" borderId="0" xfId="42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top" wrapText="1"/>
    </xf>
    <xf numFmtId="49" fontId="15" fillId="34" borderId="0" xfId="0" applyNumberFormat="1" applyFont="1" applyFill="1" applyBorder="1" applyAlignment="1">
      <alignment horizontal="center" vertical="top" wrapText="1"/>
    </xf>
    <xf numFmtId="0" fontId="6" fillId="0" borderId="15" xfId="59" applyFont="1" applyFill="1" applyBorder="1" applyAlignment="1">
      <alignment horizontal="center"/>
      <protection/>
    </xf>
    <xf numFmtId="0" fontId="28" fillId="0" borderId="33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3" fontId="88" fillId="0" borderId="15" xfId="0" applyNumberFormat="1" applyFont="1" applyBorder="1" applyAlignment="1">
      <alignment horizontal="center" vertical="top" wrapText="1"/>
    </xf>
    <xf numFmtId="20" fontId="88" fillId="0" borderId="15" xfId="0" applyNumberFormat="1" applyFont="1" applyBorder="1" applyAlignment="1" quotePrefix="1">
      <alignment horizontal="center" vertical="top" wrapText="1"/>
    </xf>
    <xf numFmtId="2" fontId="88" fillId="0" borderId="15" xfId="0" applyNumberFormat="1" applyFont="1" applyBorder="1" applyAlignment="1">
      <alignment horizontal="center" vertical="top" wrapText="1"/>
    </xf>
    <xf numFmtId="1" fontId="88" fillId="0" borderId="15" xfId="0" applyNumberFormat="1" applyFont="1" applyBorder="1" applyAlignment="1">
      <alignment horizontal="center" vertical="top" wrapText="1"/>
    </xf>
    <xf numFmtId="3" fontId="100" fillId="0" borderId="15" xfId="59" applyNumberFormat="1" applyFont="1" applyFill="1" applyBorder="1" applyAlignment="1" applyProtection="1">
      <alignment horizontal="center"/>
      <protection locked="0"/>
    </xf>
    <xf numFmtId="0" fontId="88" fillId="0" borderId="26" xfId="0" applyFont="1" applyBorder="1" applyAlignment="1">
      <alignment horizontal="center" vertical="top" wrapText="1"/>
    </xf>
    <xf numFmtId="3" fontId="88" fillId="0" borderId="27" xfId="0" applyNumberFormat="1" applyFont="1" applyBorder="1" applyAlignment="1">
      <alignment horizontal="center" vertical="top" wrapText="1"/>
    </xf>
    <xf numFmtId="0" fontId="88" fillId="0" borderId="24" xfId="0" applyFont="1" applyBorder="1" applyAlignment="1">
      <alignment horizontal="center" vertical="top" wrapText="1"/>
    </xf>
    <xf numFmtId="0" fontId="89" fillId="0" borderId="33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top" wrapText="1"/>
    </xf>
    <xf numFmtId="49" fontId="88" fillId="34" borderId="37" xfId="0" applyNumberFormat="1" applyFont="1" applyFill="1" applyBorder="1" applyAlignment="1">
      <alignment horizontal="center" vertical="top" wrapText="1"/>
    </xf>
    <xf numFmtId="0" fontId="88" fillId="34" borderId="37" xfId="0" applyFont="1" applyFill="1" applyBorder="1" applyAlignment="1">
      <alignment horizontal="center" vertical="top" wrapText="1"/>
    </xf>
    <xf numFmtId="49" fontId="88" fillId="34" borderId="24" xfId="0" applyNumberFormat="1" applyFont="1" applyFill="1" applyBorder="1" applyAlignment="1">
      <alignment horizontal="center" vertical="top" wrapText="1"/>
    </xf>
    <xf numFmtId="0" fontId="88" fillId="34" borderId="24" xfId="0" applyFont="1" applyFill="1" applyBorder="1" applyAlignment="1">
      <alignment horizontal="center" vertical="top" wrapText="1"/>
    </xf>
    <xf numFmtId="49" fontId="88" fillId="34" borderId="0" xfId="0" applyNumberFormat="1" applyFont="1" applyFill="1" applyBorder="1" applyAlignment="1">
      <alignment horizontal="center" vertical="top" wrapText="1"/>
    </xf>
    <xf numFmtId="0" fontId="88" fillId="34" borderId="0" xfId="0" applyFont="1" applyFill="1" applyBorder="1" applyAlignment="1">
      <alignment horizontal="center" vertical="top" wrapText="1"/>
    </xf>
    <xf numFmtId="0" fontId="88" fillId="0" borderId="15" xfId="0" applyFont="1" applyBorder="1" applyAlignment="1" quotePrefix="1">
      <alignment horizontal="center" vertical="top" wrapText="1"/>
    </xf>
    <xf numFmtId="0" fontId="88" fillId="0" borderId="25" xfId="0" applyFont="1" applyBorder="1" applyAlignment="1">
      <alignment/>
    </xf>
    <xf numFmtId="0" fontId="88" fillId="0" borderId="26" xfId="0" applyFont="1" applyBorder="1" applyAlignment="1">
      <alignment horizontal="center"/>
    </xf>
    <xf numFmtId="0" fontId="89" fillId="34" borderId="13" xfId="59" applyFont="1" applyFill="1" applyBorder="1">
      <alignment/>
      <protection/>
    </xf>
    <xf numFmtId="0" fontId="88" fillId="34" borderId="14" xfId="59" applyFont="1" applyFill="1" applyBorder="1">
      <alignment/>
      <protection/>
    </xf>
    <xf numFmtId="0" fontId="88" fillId="34" borderId="16" xfId="59" applyFont="1" applyFill="1" applyBorder="1">
      <alignment/>
      <protection/>
    </xf>
    <xf numFmtId="0" fontId="89" fillId="34" borderId="15" xfId="59" applyFont="1" applyFill="1" applyBorder="1" applyAlignment="1">
      <alignment horizontal="center"/>
      <protection/>
    </xf>
    <xf numFmtId="0" fontId="88" fillId="34" borderId="15" xfId="59" applyFont="1" applyFill="1" applyBorder="1">
      <alignment/>
      <protection/>
    </xf>
    <xf numFmtId="0" fontId="88" fillId="34" borderId="15" xfId="59" applyFont="1" applyFill="1" applyBorder="1" applyAlignment="1">
      <alignment horizontal="center"/>
      <protection/>
    </xf>
    <xf numFmtId="3" fontId="89" fillId="34" borderId="15" xfId="59" applyNumberFormat="1" applyFont="1" applyFill="1" applyBorder="1" applyAlignment="1">
      <alignment horizontal="right"/>
      <protection/>
    </xf>
    <xf numFmtId="0" fontId="88" fillId="34" borderId="0" xfId="59" applyFont="1" applyFill="1">
      <alignment/>
      <protection/>
    </xf>
    <xf numFmtId="0" fontId="89" fillId="34" borderId="14" xfId="59" applyFont="1" applyFill="1" applyBorder="1">
      <alignment/>
      <protection/>
    </xf>
    <xf numFmtId="0" fontId="89" fillId="34" borderId="16" xfId="59" applyFont="1" applyFill="1" applyBorder="1">
      <alignment/>
      <protection/>
    </xf>
    <xf numFmtId="0" fontId="89" fillId="34" borderId="15" xfId="59" applyFont="1" applyFill="1" applyBorder="1">
      <alignment/>
      <protection/>
    </xf>
    <xf numFmtId="17" fontId="89" fillId="34" borderId="14" xfId="59" applyNumberFormat="1" applyFont="1" applyFill="1" applyBorder="1" applyAlignment="1" quotePrefix="1">
      <alignment horizontal="center"/>
      <protection/>
    </xf>
    <xf numFmtId="3" fontId="89" fillId="34" borderId="15" xfId="59" applyNumberFormat="1" applyFont="1" applyFill="1" applyBorder="1">
      <alignment/>
      <protection/>
    </xf>
    <xf numFmtId="0" fontId="89" fillId="34" borderId="0" xfId="59" applyFont="1" applyFill="1">
      <alignment/>
      <protection/>
    </xf>
    <xf numFmtId="0" fontId="88" fillId="34" borderId="13" xfId="59" applyFont="1" applyFill="1" applyBorder="1">
      <alignment/>
      <protection/>
    </xf>
    <xf numFmtId="0" fontId="88" fillId="0" borderId="14" xfId="59" applyFont="1" applyBorder="1" quotePrefix="1">
      <alignment/>
      <protection/>
    </xf>
    <xf numFmtId="17" fontId="88" fillId="34" borderId="14" xfId="59" applyNumberFormat="1" applyFont="1" applyFill="1" applyBorder="1" applyAlignment="1" quotePrefix="1">
      <alignment horizontal="center"/>
      <protection/>
    </xf>
    <xf numFmtId="0" fontId="88" fillId="0" borderId="15" xfId="59" applyFont="1" applyBorder="1" applyAlignment="1" quotePrefix="1">
      <alignment horizontal="right"/>
      <protection/>
    </xf>
    <xf numFmtId="0" fontId="89" fillId="0" borderId="14" xfId="59" applyFont="1" applyBorder="1" quotePrefix="1">
      <alignment/>
      <protection/>
    </xf>
    <xf numFmtId="17" fontId="89" fillId="34" borderId="15" xfId="59" applyNumberFormat="1" applyFont="1" applyFill="1" applyBorder="1" applyAlignment="1" quotePrefix="1">
      <alignment horizontal="center"/>
      <protection/>
    </xf>
    <xf numFmtId="0" fontId="89" fillId="0" borderId="13" xfId="59" applyFont="1" applyBorder="1" applyAlignment="1" quotePrefix="1">
      <alignment horizontal="center"/>
      <protection/>
    </xf>
    <xf numFmtId="0" fontId="88" fillId="35" borderId="15" xfId="59" applyFont="1" applyFill="1" applyBorder="1" quotePrefix="1">
      <alignment/>
      <protection/>
    </xf>
    <xf numFmtId="0" fontId="88" fillId="35" borderId="15" xfId="59" applyFont="1" applyFill="1" applyBorder="1" applyAlignment="1" quotePrefix="1">
      <alignment horizontal="right"/>
      <protection/>
    </xf>
    <xf numFmtId="3" fontId="88" fillId="34" borderId="15" xfId="59" applyNumberFormat="1" applyFont="1" applyFill="1" applyBorder="1" applyAlignment="1">
      <alignment horizontal="right"/>
      <protection/>
    </xf>
    <xf numFmtId="0" fontId="89" fillId="0" borderId="14" xfId="59" applyFont="1" applyFill="1" applyBorder="1" applyAlignment="1">
      <alignment vertical="top"/>
      <protection/>
    </xf>
    <xf numFmtId="0" fontId="89" fillId="0" borderId="16" xfId="59" applyFont="1" applyFill="1" applyBorder="1" applyAlignment="1">
      <alignment vertical="top"/>
      <protection/>
    </xf>
    <xf numFmtId="0" fontId="89" fillId="0" borderId="0" xfId="59" applyFont="1" applyFill="1" applyAlignment="1">
      <alignment vertical="top"/>
      <protection/>
    </xf>
    <xf numFmtId="0" fontId="89" fillId="0" borderId="15" xfId="59" applyFont="1" applyFill="1" applyBorder="1">
      <alignment/>
      <protection/>
    </xf>
    <xf numFmtId="0" fontId="89" fillId="35" borderId="25" xfId="59" applyFont="1" applyFill="1" applyBorder="1">
      <alignment/>
      <protection/>
    </xf>
    <xf numFmtId="0" fontId="89" fillId="35" borderId="28" xfId="59" applyFont="1" applyFill="1" applyBorder="1">
      <alignment/>
      <protection/>
    </xf>
    <xf numFmtId="0" fontId="89" fillId="35" borderId="29" xfId="59" applyFont="1" applyFill="1" applyBorder="1">
      <alignment/>
      <protection/>
    </xf>
    <xf numFmtId="0" fontId="101" fillId="35" borderId="25" xfId="59" applyFont="1" applyFill="1" applyBorder="1" applyAlignment="1" quotePrefix="1">
      <alignment horizontal="center"/>
      <protection/>
    </xf>
    <xf numFmtId="3" fontId="89" fillId="35" borderId="26" xfId="59" applyNumberFormat="1" applyFont="1" applyFill="1" applyBorder="1">
      <alignment/>
      <protection/>
    </xf>
    <xf numFmtId="0" fontId="89" fillId="35" borderId="26" xfId="59" applyFont="1" applyFill="1" applyBorder="1">
      <alignment/>
      <protection/>
    </xf>
    <xf numFmtId="0" fontId="89" fillId="35" borderId="13" xfId="59" applyFont="1" applyFill="1" applyBorder="1">
      <alignment/>
      <protection/>
    </xf>
    <xf numFmtId="0" fontId="89" fillId="35" borderId="14" xfId="59" applyFont="1" applyFill="1" applyBorder="1">
      <alignment/>
      <protection/>
    </xf>
    <xf numFmtId="0" fontId="89" fillId="35" borderId="16" xfId="59" applyFont="1" applyFill="1" applyBorder="1">
      <alignment/>
      <protection/>
    </xf>
    <xf numFmtId="0" fontId="101" fillId="35" borderId="13" xfId="59" applyFont="1" applyFill="1" applyBorder="1" applyAlignment="1" quotePrefix="1">
      <alignment horizontal="center"/>
      <protection/>
    </xf>
    <xf numFmtId="3" fontId="89" fillId="35" borderId="15" xfId="59" applyNumberFormat="1" applyFont="1" applyFill="1" applyBorder="1">
      <alignment/>
      <protection/>
    </xf>
    <xf numFmtId="0" fontId="89" fillId="35" borderId="15" xfId="59" applyFont="1" applyFill="1" applyBorder="1">
      <alignment/>
      <protection/>
    </xf>
    <xf numFmtId="0" fontId="89" fillId="34" borderId="16" xfId="59" applyFont="1" applyFill="1" applyBorder="1" applyAlignment="1">
      <alignment horizontal="center"/>
      <protection/>
    </xf>
    <xf numFmtId="0" fontId="89" fillId="0" borderId="15" xfId="59" applyFont="1" applyFill="1" applyBorder="1" applyAlignment="1">
      <alignment horizontal="center"/>
      <protection/>
    </xf>
    <xf numFmtId="0" fontId="89" fillId="0" borderId="16" xfId="59" applyFont="1" applyFill="1" applyBorder="1">
      <alignment/>
      <protection/>
    </xf>
    <xf numFmtId="199" fontId="88" fillId="0" borderId="26" xfId="44" applyNumberFormat="1" applyFont="1" applyFill="1" applyBorder="1" applyAlignment="1">
      <alignment/>
    </xf>
    <xf numFmtId="0" fontId="89" fillId="0" borderId="13" xfId="59" applyFont="1" applyFill="1" applyBorder="1" applyAlignment="1">
      <alignment horizontal="center"/>
      <protection/>
    </xf>
    <xf numFmtId="199" fontId="88" fillId="0" borderId="15" xfId="44" applyNumberFormat="1" applyFont="1" applyFill="1" applyBorder="1" applyAlignment="1">
      <alignment/>
    </xf>
    <xf numFmtId="0" fontId="88" fillId="0" borderId="15" xfId="59" applyFont="1" applyBorder="1" applyAlignment="1">
      <alignment horizontal="center"/>
      <protection/>
    </xf>
    <xf numFmtId="0" fontId="6" fillId="0" borderId="15" xfId="0" applyFont="1" applyFill="1" applyBorder="1" applyAlignment="1" quotePrefix="1">
      <alignment horizontal="center"/>
    </xf>
    <xf numFmtId="0" fontId="6" fillId="0" borderId="15" xfId="0" applyFont="1" applyFill="1" applyBorder="1" applyAlignment="1" quotePrefix="1">
      <alignment/>
    </xf>
    <xf numFmtId="17" fontId="6" fillId="0" borderId="14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 quotePrefix="1">
      <alignment horizontal="right"/>
    </xf>
    <xf numFmtId="17" fontId="6" fillId="0" borderId="14" xfId="0" applyNumberFormat="1" applyFont="1" applyFill="1" applyBorder="1" applyAlignment="1">
      <alignment horizontal="left" vertical="top"/>
    </xf>
    <xf numFmtId="17" fontId="6" fillId="0" borderId="15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 quotePrefix="1">
      <alignment horizontal="center"/>
    </xf>
    <xf numFmtId="0" fontId="7" fillId="0" borderId="28" xfId="0" applyFont="1" applyBorder="1" applyAlignment="1">
      <alignment/>
    </xf>
    <xf numFmtId="0" fontId="88" fillId="0" borderId="26" xfId="0" applyFont="1" applyBorder="1" applyAlignment="1" quotePrefix="1">
      <alignment horizontal="center" vertical="top" wrapText="1"/>
    </xf>
    <xf numFmtId="2" fontId="88" fillId="0" borderId="26" xfId="0" applyNumberFormat="1" applyFont="1" applyBorder="1" applyAlignment="1">
      <alignment horizontal="center" vertical="top" wrapText="1"/>
    </xf>
    <xf numFmtId="3" fontId="100" fillId="0" borderId="26" xfId="59" applyNumberFormat="1" applyFont="1" applyFill="1" applyBorder="1" applyAlignment="1" applyProtection="1">
      <alignment horizontal="center"/>
      <protection locked="0"/>
    </xf>
    <xf numFmtId="0" fontId="88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88" fillId="0" borderId="15" xfId="59" applyFont="1" applyBorder="1" quotePrefix="1">
      <alignment/>
      <protection/>
    </xf>
    <xf numFmtId="0" fontId="88" fillId="0" borderId="14" xfId="59" applyFont="1" applyBorder="1" applyAlignment="1" quotePrefix="1">
      <alignment horizontal="center"/>
      <protection/>
    </xf>
    <xf numFmtId="0" fontId="7" fillId="0" borderId="14" xfId="0" applyFont="1" applyBorder="1" applyAlignment="1" quotePrefix="1">
      <alignment horizontal="center" vertical="top"/>
    </xf>
    <xf numFmtId="17" fontId="6" fillId="0" borderId="15" xfId="0" applyNumberFormat="1" applyFont="1" applyBorder="1" applyAlignment="1">
      <alignment horizontal="center" vertical="top"/>
    </xf>
    <xf numFmtId="17" fontId="89" fillId="0" borderId="15" xfId="59" applyNumberFormat="1" applyFont="1" applyBorder="1" applyAlignment="1" quotePrefix="1">
      <alignment horizontal="center"/>
      <protection/>
    </xf>
    <xf numFmtId="0" fontId="100" fillId="0" borderId="0" xfId="0" applyFont="1" applyAlignment="1">
      <alignment/>
    </xf>
    <xf numFmtId="0" fontId="6" fillId="0" borderId="14" xfId="59" applyFont="1" applyBorder="1" applyAlignment="1">
      <alignment horizontal="center" vertical="top"/>
      <protection/>
    </xf>
    <xf numFmtId="3" fontId="88" fillId="0" borderId="15" xfId="59" applyNumberFormat="1" applyFont="1" applyBorder="1" applyAlignment="1">
      <alignment horizontal="right" vertical="top"/>
      <protection/>
    </xf>
    <xf numFmtId="0" fontId="88" fillId="0" borderId="13" xfId="59" applyFont="1" applyFill="1" applyBorder="1">
      <alignment/>
      <protection/>
    </xf>
    <xf numFmtId="0" fontId="88" fillId="0" borderId="14" xfId="59" applyFont="1" applyFill="1" applyBorder="1">
      <alignment/>
      <protection/>
    </xf>
    <xf numFmtId="0" fontId="88" fillId="0" borderId="15" xfId="59" applyFont="1" applyFill="1" applyBorder="1" applyAlignment="1">
      <alignment horizontal="center"/>
      <protection/>
    </xf>
    <xf numFmtId="0" fontId="7" fillId="0" borderId="13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0" fontId="7" fillId="0" borderId="16" xfId="59" applyFont="1" applyFill="1" applyBorder="1">
      <alignment/>
      <protection/>
    </xf>
    <xf numFmtId="0" fontId="6" fillId="0" borderId="16" xfId="59" applyFont="1" applyFill="1" applyBorder="1">
      <alignment/>
      <protection/>
    </xf>
    <xf numFmtId="17" fontId="7" fillId="0" borderId="14" xfId="59" applyNumberFormat="1" applyFont="1" applyFill="1" applyBorder="1" applyAlignment="1" quotePrefix="1">
      <alignment horizontal="center"/>
      <protection/>
    </xf>
    <xf numFmtId="0" fontId="7" fillId="0" borderId="15" xfId="59" applyFont="1" applyFill="1" applyBorder="1" quotePrefix="1">
      <alignment/>
      <protection/>
    </xf>
    <xf numFmtId="0" fontId="7" fillId="0" borderId="15" xfId="59" applyFont="1" applyFill="1" applyBorder="1" applyAlignment="1" quotePrefix="1">
      <alignment horizontal="right"/>
      <protection/>
    </xf>
    <xf numFmtId="0" fontId="6" fillId="0" borderId="14" xfId="59" applyFont="1" applyFill="1" applyBorder="1" applyAlignment="1">
      <alignment vertical="top"/>
      <protection/>
    </xf>
    <xf numFmtId="0" fontId="6" fillId="0" borderId="16" xfId="59" applyFont="1" applyFill="1" applyBorder="1" applyAlignment="1">
      <alignment vertical="top"/>
      <protection/>
    </xf>
    <xf numFmtId="17" fontId="7" fillId="0" borderId="14" xfId="59" applyNumberFormat="1" applyFont="1" applyFill="1" applyBorder="1" applyAlignment="1" quotePrefix="1">
      <alignment horizontal="center" vertical="top"/>
      <protection/>
    </xf>
    <xf numFmtId="0" fontId="90" fillId="0" borderId="15" xfId="0" applyFont="1" applyFill="1" applyBorder="1" applyAlignment="1">
      <alignment/>
    </xf>
    <xf numFmtId="0" fontId="90" fillId="0" borderId="0" xfId="0" applyFont="1" applyFill="1" applyAlignment="1">
      <alignment/>
    </xf>
    <xf numFmtId="0" fontId="102" fillId="0" borderId="13" xfId="59" applyFont="1" applyBorder="1">
      <alignment/>
      <protection/>
    </xf>
    <xf numFmtId="0" fontId="102" fillId="0" borderId="14" xfId="59" applyFont="1" applyBorder="1">
      <alignment/>
      <protection/>
    </xf>
    <xf numFmtId="0" fontId="102" fillId="0" borderId="16" xfId="59" applyFont="1" applyBorder="1">
      <alignment/>
      <protection/>
    </xf>
    <xf numFmtId="0" fontId="102" fillId="0" borderId="15" xfId="59" applyFont="1" applyBorder="1" quotePrefix="1">
      <alignment/>
      <protection/>
    </xf>
    <xf numFmtId="0" fontId="102" fillId="0" borderId="15" xfId="59" applyFont="1" applyBorder="1">
      <alignment/>
      <protection/>
    </xf>
    <xf numFmtId="17" fontId="102" fillId="0" borderId="14" xfId="59" applyNumberFormat="1" applyFont="1" applyBorder="1" applyAlignment="1" quotePrefix="1">
      <alignment horizontal="center"/>
      <protection/>
    </xf>
    <xf numFmtId="0" fontId="102" fillId="0" borderId="0" xfId="59" applyFont="1">
      <alignment/>
      <protection/>
    </xf>
    <xf numFmtId="0" fontId="103" fillId="0" borderId="14" xfId="59" applyFont="1" applyBorder="1">
      <alignment/>
      <protection/>
    </xf>
    <xf numFmtId="0" fontId="103" fillId="0" borderId="15" xfId="59" applyFont="1" applyBorder="1" quotePrefix="1">
      <alignment/>
      <protection/>
    </xf>
    <xf numFmtId="0" fontId="103" fillId="0" borderId="14" xfId="59" applyFont="1" applyBorder="1" applyAlignment="1" quotePrefix="1">
      <alignment horizontal="center"/>
      <protection/>
    </xf>
    <xf numFmtId="3" fontId="103" fillId="0" borderId="15" xfId="59" applyNumberFormat="1" applyFont="1" applyBorder="1" applyAlignment="1">
      <alignment horizontal="right"/>
      <protection/>
    </xf>
    <xf numFmtId="0" fontId="103" fillId="0" borderId="15" xfId="0" applyFont="1" applyFill="1" applyBorder="1" applyAlignment="1">
      <alignment wrapText="1"/>
    </xf>
    <xf numFmtId="0" fontId="6" fillId="0" borderId="13" xfId="59" applyFont="1" applyBorder="1" applyAlignment="1" quotePrefix="1">
      <alignment horizontal="center"/>
      <protection/>
    </xf>
    <xf numFmtId="0" fontId="88" fillId="0" borderId="14" xfId="59" applyFont="1" applyBorder="1" applyAlignment="1">
      <alignment horizontal="center" vertical="top"/>
      <protection/>
    </xf>
    <xf numFmtId="0" fontId="102" fillId="0" borderId="13" xfId="59" applyFont="1" applyBorder="1" applyAlignment="1" quotePrefix="1">
      <alignment horizontal="right"/>
      <protection/>
    </xf>
    <xf numFmtId="0" fontId="102" fillId="0" borderId="13" xfId="0" applyFont="1" applyFill="1" applyBorder="1" applyAlignment="1">
      <alignment/>
    </xf>
    <xf numFmtId="0" fontId="103" fillId="35" borderId="14" xfId="0" applyFont="1" applyFill="1" applyBorder="1" applyAlignment="1">
      <alignment/>
    </xf>
    <xf numFmtId="0" fontId="102" fillId="0" borderId="14" xfId="0" applyFont="1" applyBorder="1" applyAlignment="1">
      <alignment/>
    </xf>
    <xf numFmtId="0" fontId="103" fillId="0" borderId="15" xfId="0" applyFont="1" applyBorder="1" applyAlignment="1">
      <alignment horizontal="center"/>
    </xf>
    <xf numFmtId="0" fontId="103" fillId="0" borderId="13" xfId="59" applyFont="1" applyFill="1" applyBorder="1">
      <alignment/>
      <protection/>
    </xf>
    <xf numFmtId="0" fontId="103" fillId="0" borderId="14" xfId="59" applyFont="1" applyFill="1" applyBorder="1">
      <alignment/>
      <protection/>
    </xf>
    <xf numFmtId="0" fontId="103" fillId="0" borderId="15" xfId="59" applyFont="1" applyFill="1" applyBorder="1" applyAlignment="1">
      <alignment horizontal="center"/>
      <protection/>
    </xf>
    <xf numFmtId="0" fontId="103" fillId="0" borderId="14" xfId="0" applyFont="1" applyBorder="1" applyAlignment="1">
      <alignment/>
    </xf>
    <xf numFmtId="0" fontId="7" fillId="0" borderId="15" xfId="59" applyFont="1" applyFill="1" applyBorder="1" applyAlignment="1">
      <alignment horizontal="center"/>
      <protection/>
    </xf>
    <xf numFmtId="0" fontId="4" fillId="0" borderId="0" xfId="59" applyFont="1" applyFill="1">
      <alignment/>
      <protection/>
    </xf>
    <xf numFmtId="0" fontId="88" fillId="0" borderId="0" xfId="59" applyFont="1" applyFill="1">
      <alignment/>
      <protection/>
    </xf>
    <xf numFmtId="0" fontId="88" fillId="0" borderId="16" xfId="59" applyFont="1" applyFill="1" applyBorder="1">
      <alignment/>
      <protection/>
    </xf>
    <xf numFmtId="0" fontId="88" fillId="0" borderId="15" xfId="59" applyFont="1" applyFill="1" applyBorder="1" applyAlignment="1">
      <alignment vertical="top" wrapText="1"/>
      <protection/>
    </xf>
    <xf numFmtId="0" fontId="6" fillId="0" borderId="15" xfId="59" applyFont="1" applyFill="1" applyBorder="1" applyAlignment="1" quotePrefix="1">
      <alignment horizontal="center"/>
      <protection/>
    </xf>
    <xf numFmtId="17" fontId="6" fillId="0" borderId="14" xfId="59" applyNumberFormat="1" applyFont="1" applyFill="1" applyBorder="1" applyAlignment="1">
      <alignment horizontal="center"/>
      <protection/>
    </xf>
    <xf numFmtId="0" fontId="88" fillId="0" borderId="15" xfId="59" applyFont="1" applyFill="1" applyBorder="1">
      <alignment/>
      <protection/>
    </xf>
    <xf numFmtId="0" fontId="6" fillId="0" borderId="14" xfId="59" applyFont="1" applyFill="1" applyBorder="1" applyAlignment="1">
      <alignment horizontal="center"/>
      <protection/>
    </xf>
    <xf numFmtId="17" fontId="6" fillId="0" borderId="15" xfId="59" applyNumberFormat="1" applyFont="1" applyFill="1" applyBorder="1" applyAlignment="1">
      <alignment horizontal="center"/>
      <protection/>
    </xf>
    <xf numFmtId="0" fontId="6" fillId="0" borderId="15" xfId="59" applyFont="1" applyFill="1" applyBorder="1" applyAlignment="1">
      <alignment vertical="top" wrapText="1"/>
      <protection/>
    </xf>
    <xf numFmtId="0" fontId="88" fillId="0" borderId="14" xfId="59" applyFont="1" applyFill="1" applyBorder="1" applyAlignment="1">
      <alignment horizontal="center"/>
      <protection/>
    </xf>
    <xf numFmtId="17" fontId="6" fillId="0" borderId="14" xfId="0" applyNumberFormat="1" applyFont="1" applyFill="1" applyBorder="1" applyAlignment="1">
      <alignment horizontal="center" wrapText="1"/>
    </xf>
    <xf numFmtId="0" fontId="88" fillId="0" borderId="15" xfId="0" applyFont="1" applyFill="1" applyBorder="1" applyAlignment="1" quotePrefix="1">
      <alignment/>
    </xf>
    <xf numFmtId="17" fontId="88" fillId="0" borderId="14" xfId="0" applyNumberFormat="1" applyFont="1" applyFill="1" applyBorder="1" applyAlignment="1" quotePrefix="1">
      <alignment horizontal="center"/>
    </xf>
    <xf numFmtId="0" fontId="88" fillId="0" borderId="15" xfId="0" applyFont="1" applyFill="1" applyBorder="1" applyAlignment="1" quotePrefix="1">
      <alignment horizontal="right"/>
    </xf>
    <xf numFmtId="0" fontId="88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 quotePrefix="1">
      <alignment horizontal="center" vertical="top"/>
    </xf>
    <xf numFmtId="17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14" xfId="0" applyFont="1" applyFill="1" applyBorder="1" applyAlignment="1" quotePrefix="1">
      <alignment horizontal="right"/>
    </xf>
    <xf numFmtId="0" fontId="6" fillId="0" borderId="15" xfId="59" applyFont="1" applyFill="1" applyBorder="1" applyAlignment="1">
      <alignment wrapText="1"/>
      <protection/>
    </xf>
    <xf numFmtId="0" fontId="11" fillId="0" borderId="15" xfId="59" applyFont="1" applyFill="1" applyBorder="1">
      <alignment/>
      <protection/>
    </xf>
    <xf numFmtId="0" fontId="6" fillId="0" borderId="15" xfId="59" applyFont="1" applyFill="1" applyBorder="1" applyAlignment="1">
      <alignment horizontal="center" vertical="top"/>
      <protection/>
    </xf>
    <xf numFmtId="0" fontId="6" fillId="0" borderId="15" xfId="59" applyFont="1" applyFill="1" applyBorder="1" applyAlignment="1" quotePrefix="1">
      <alignment horizontal="center" vertical="top"/>
      <protection/>
    </xf>
    <xf numFmtId="17" fontId="6" fillId="0" borderId="14" xfId="59" applyNumberFormat="1" applyFont="1" applyFill="1" applyBorder="1" applyAlignment="1">
      <alignment horizontal="center" vertical="top"/>
      <protection/>
    </xf>
    <xf numFmtId="3" fontId="88" fillId="0" borderId="15" xfId="59" applyNumberFormat="1" applyFont="1" applyFill="1" applyBorder="1" applyAlignment="1">
      <alignment vertical="top"/>
      <protection/>
    </xf>
    <xf numFmtId="0" fontId="25" fillId="0" borderId="15" xfId="59" applyFont="1" applyFill="1" applyBorder="1" applyAlignment="1">
      <alignment wrapText="1"/>
      <protection/>
    </xf>
    <xf numFmtId="0" fontId="11" fillId="0" borderId="15" xfId="59" applyFont="1" applyFill="1" applyBorder="1" applyAlignment="1">
      <alignment wrapText="1"/>
      <protection/>
    </xf>
    <xf numFmtId="0" fontId="6" fillId="0" borderId="15" xfId="59" applyFont="1" applyFill="1" applyBorder="1" applyAlignment="1" quotePrefix="1">
      <alignment vertical="top"/>
      <protection/>
    </xf>
    <xf numFmtId="0" fontId="6" fillId="0" borderId="15" xfId="59" applyFont="1" applyFill="1" applyBorder="1" applyAlignment="1">
      <alignment vertical="top"/>
      <protection/>
    </xf>
    <xf numFmtId="17" fontId="6" fillId="0" borderId="14" xfId="59" applyNumberFormat="1" applyFont="1" applyFill="1" applyBorder="1" applyAlignment="1" quotePrefix="1">
      <alignment horizontal="center" vertical="top"/>
      <protection/>
    </xf>
    <xf numFmtId="0" fontId="6" fillId="0" borderId="15" xfId="59" applyFont="1" applyFill="1" applyBorder="1" applyAlignment="1" quotePrefix="1">
      <alignment horizontal="right" vertical="top"/>
      <protection/>
    </xf>
    <xf numFmtId="0" fontId="11" fillId="0" borderId="15" xfId="59" applyFont="1" applyFill="1" applyBorder="1" applyAlignment="1">
      <alignment vertical="top" wrapText="1"/>
      <protection/>
    </xf>
    <xf numFmtId="0" fontId="88" fillId="0" borderId="14" xfId="59" applyFont="1" applyFill="1" applyBorder="1" applyAlignment="1">
      <alignment vertical="top"/>
      <protection/>
    </xf>
    <xf numFmtId="0" fontId="88" fillId="0" borderId="16" xfId="59" applyFont="1" applyFill="1" applyBorder="1" applyAlignment="1">
      <alignment vertical="top"/>
      <protection/>
    </xf>
    <xf numFmtId="0" fontId="88" fillId="0" borderId="15" xfId="59" applyFont="1" applyFill="1" applyBorder="1" applyAlignment="1" quotePrefix="1">
      <alignment vertical="top"/>
      <protection/>
    </xf>
    <xf numFmtId="0" fontId="88" fillId="0" borderId="15" xfId="59" applyFont="1" applyFill="1" applyBorder="1" applyAlignment="1">
      <alignment vertical="top"/>
      <protection/>
    </xf>
    <xf numFmtId="17" fontId="88" fillId="0" borderId="14" xfId="59" applyNumberFormat="1" applyFont="1" applyFill="1" applyBorder="1" applyAlignment="1" quotePrefix="1">
      <alignment horizontal="center" vertical="top"/>
      <protection/>
    </xf>
    <xf numFmtId="0" fontId="88" fillId="0" borderId="15" xfId="59" applyFont="1" applyFill="1" applyBorder="1" applyAlignment="1" quotePrefix="1">
      <alignment horizontal="right" vertical="top"/>
      <protection/>
    </xf>
    <xf numFmtId="0" fontId="88" fillId="0" borderId="15" xfId="59" applyFont="1" applyFill="1" applyBorder="1" applyAlignment="1">
      <alignment horizontal="center" vertical="top"/>
      <protection/>
    </xf>
    <xf numFmtId="17" fontId="88" fillId="0" borderId="14" xfId="59" applyNumberFormat="1" applyFont="1" applyFill="1" applyBorder="1" applyAlignment="1">
      <alignment horizontal="center" vertical="top"/>
      <protection/>
    </xf>
    <xf numFmtId="3" fontId="88" fillId="0" borderId="15" xfId="59" applyNumberFormat="1" applyFont="1" applyFill="1" applyBorder="1" applyAlignment="1">
      <alignment horizontal="right" vertical="top"/>
      <protection/>
    </xf>
    <xf numFmtId="0" fontId="7" fillId="0" borderId="15" xfId="59" applyFont="1" applyFill="1" applyBorder="1" applyAlignment="1" quotePrefix="1">
      <alignment horizontal="right" vertical="top"/>
      <protection/>
    </xf>
    <xf numFmtId="0" fontId="88" fillId="0" borderId="15" xfId="59" applyFont="1" applyFill="1" applyBorder="1" applyAlignment="1">
      <alignment horizontal="center" vertical="top" wrapText="1"/>
      <protection/>
    </xf>
    <xf numFmtId="0" fontId="88" fillId="0" borderId="15" xfId="59" applyFont="1" applyFill="1" applyBorder="1" applyAlignment="1">
      <alignment horizontal="left" wrapText="1"/>
      <protection/>
    </xf>
    <xf numFmtId="0" fontId="88" fillId="0" borderId="14" xfId="59" applyFont="1" applyFill="1" applyBorder="1" applyAlignment="1" quotePrefix="1">
      <alignment vertical="top"/>
      <protection/>
    </xf>
    <xf numFmtId="17" fontId="88" fillId="0" borderId="15" xfId="0" applyNumberFormat="1" applyFont="1" applyFill="1" applyBorder="1" applyAlignment="1">
      <alignment horizontal="center" vertical="top"/>
    </xf>
    <xf numFmtId="0" fontId="88" fillId="0" borderId="14" xfId="59" applyFont="1" applyFill="1" applyBorder="1" applyAlignment="1">
      <alignment horizontal="center" vertical="top"/>
      <protection/>
    </xf>
    <xf numFmtId="0" fontId="88" fillId="0" borderId="15" xfId="59" applyFont="1" applyFill="1" applyBorder="1" applyAlignment="1">
      <alignment wrapText="1"/>
      <protection/>
    </xf>
    <xf numFmtId="0" fontId="88" fillId="0" borderId="37" xfId="59" applyFont="1" applyFill="1" applyBorder="1" applyAlignment="1">
      <alignment horizontal="center"/>
      <protection/>
    </xf>
    <xf numFmtId="0" fontId="6" fillId="0" borderId="14" xfId="59" applyFont="1" applyFill="1" applyBorder="1" applyAlignment="1" quotePrefix="1">
      <alignment horizontal="center"/>
      <protection/>
    </xf>
    <xf numFmtId="0" fontId="6" fillId="0" borderId="14" xfId="59" applyFont="1" applyFill="1" applyBorder="1" applyAlignment="1">
      <alignment horizontal="right"/>
      <protection/>
    </xf>
    <xf numFmtId="3" fontId="93" fillId="0" borderId="15" xfId="59" applyNumberFormat="1" applyFont="1" applyFill="1" applyBorder="1">
      <alignment/>
      <protection/>
    </xf>
    <xf numFmtId="0" fontId="93" fillId="0" borderId="13" xfId="59" applyFont="1" applyFill="1" applyBorder="1">
      <alignment/>
      <protection/>
    </xf>
    <xf numFmtId="0" fontId="93" fillId="0" borderId="14" xfId="59" applyFont="1" applyFill="1" applyBorder="1">
      <alignment/>
      <protection/>
    </xf>
    <xf numFmtId="0" fontId="93" fillId="0" borderId="16" xfId="59" applyFont="1" applyFill="1" applyBorder="1">
      <alignment/>
      <protection/>
    </xf>
    <xf numFmtId="0" fontId="93" fillId="0" borderId="15" xfId="59" applyFont="1" applyFill="1" applyBorder="1" applyAlignment="1">
      <alignment horizontal="center"/>
      <protection/>
    </xf>
    <xf numFmtId="0" fontId="93" fillId="0" borderId="15" xfId="59" applyFont="1" applyFill="1" applyBorder="1" quotePrefix="1">
      <alignment/>
      <protection/>
    </xf>
    <xf numFmtId="0" fontId="93" fillId="0" borderId="15" xfId="59" applyFont="1" applyFill="1" applyBorder="1">
      <alignment/>
      <protection/>
    </xf>
    <xf numFmtId="17" fontId="93" fillId="0" borderId="14" xfId="59" applyNumberFormat="1" applyFont="1" applyFill="1" applyBorder="1" applyAlignment="1" quotePrefix="1">
      <alignment horizontal="center"/>
      <protection/>
    </xf>
    <xf numFmtId="0" fontId="93" fillId="0" borderId="15" xfId="59" applyFont="1" applyFill="1" applyBorder="1" applyAlignment="1" quotePrefix="1">
      <alignment horizontal="right"/>
      <protection/>
    </xf>
    <xf numFmtId="0" fontId="94" fillId="0" borderId="15" xfId="59" applyFont="1" applyFill="1" applyBorder="1">
      <alignment/>
      <protection/>
    </xf>
    <xf numFmtId="0" fontId="93" fillId="0" borderId="0" xfId="59" applyFont="1" applyFill="1">
      <alignment/>
      <protection/>
    </xf>
    <xf numFmtId="0" fontId="93" fillId="0" borderId="15" xfId="59" applyFont="1" applyFill="1" applyBorder="1" applyAlignment="1" quotePrefix="1">
      <alignment horizontal="center"/>
      <protection/>
    </xf>
    <xf numFmtId="17" fontId="93" fillId="0" borderId="14" xfId="59" applyNumberFormat="1" applyFont="1" applyFill="1" applyBorder="1" applyAlignment="1">
      <alignment horizontal="center"/>
      <protection/>
    </xf>
    <xf numFmtId="0" fontId="93" fillId="0" borderId="14" xfId="59" applyFont="1" applyFill="1" applyBorder="1" applyAlignment="1">
      <alignment horizontal="center"/>
      <protection/>
    </xf>
    <xf numFmtId="17" fontId="93" fillId="0" borderId="15" xfId="59" applyNumberFormat="1" applyFont="1" applyFill="1" applyBorder="1" applyAlignment="1">
      <alignment horizontal="center"/>
      <protection/>
    </xf>
    <xf numFmtId="0" fontId="93" fillId="0" borderId="15" xfId="59" applyFont="1" applyFill="1" applyBorder="1" applyAlignment="1">
      <alignment vertical="top" wrapText="1"/>
      <protection/>
    </xf>
    <xf numFmtId="0" fontId="16" fillId="0" borderId="14" xfId="59" applyFont="1" applyBorder="1">
      <alignment/>
      <protection/>
    </xf>
    <xf numFmtId="0" fontId="6" fillId="0" borderId="14" xfId="0" applyFont="1" applyFill="1" applyBorder="1" applyAlignment="1" quotePrefix="1">
      <alignment/>
    </xf>
    <xf numFmtId="0" fontId="16" fillId="0" borderId="14" xfId="0" applyFont="1" applyFill="1" applyBorder="1" applyAlignment="1" quotePrefix="1">
      <alignment/>
    </xf>
    <xf numFmtId="0" fontId="6" fillId="0" borderId="14" xfId="0" applyFont="1" applyFill="1" applyBorder="1" applyAlignment="1" quotePrefix="1">
      <alignment horizontal="left"/>
    </xf>
    <xf numFmtId="17" fontId="88" fillId="0" borderId="14" xfId="59" applyNumberFormat="1" applyFont="1" applyBorder="1" applyAlignment="1">
      <alignment horizontal="center"/>
      <protection/>
    </xf>
    <xf numFmtId="0" fontId="89" fillId="0" borderId="15" xfId="59" applyFont="1" applyBorder="1" applyAlignment="1">
      <alignment horizontal="right"/>
      <protection/>
    </xf>
    <xf numFmtId="17" fontId="6" fillId="0" borderId="15" xfId="0" applyNumberFormat="1" applyFont="1" applyFill="1" applyBorder="1" applyAlignment="1">
      <alignment horizontal="left" vertical="top"/>
    </xf>
    <xf numFmtId="3" fontId="93" fillId="0" borderId="15" xfId="59" applyNumberFormat="1" applyFont="1" applyBorder="1" applyAlignment="1">
      <alignment vertical="top"/>
      <protection/>
    </xf>
    <xf numFmtId="3" fontId="94" fillId="0" borderId="15" xfId="59" applyNumberFormat="1" applyFont="1" applyBorder="1" applyAlignment="1">
      <alignment vertical="top"/>
      <protection/>
    </xf>
    <xf numFmtId="0" fontId="103" fillId="0" borderId="16" xfId="59" applyFont="1" applyBorder="1" applyAlignment="1">
      <alignment horizontal="center"/>
      <protection/>
    </xf>
    <xf numFmtId="0" fontId="104" fillId="0" borderId="0" xfId="59" applyFont="1">
      <alignment/>
      <protection/>
    </xf>
    <xf numFmtId="0" fontId="103" fillId="35" borderId="16" xfId="0" applyFont="1" applyFill="1" applyBorder="1" applyAlignment="1">
      <alignment/>
    </xf>
    <xf numFmtId="3" fontId="102" fillId="0" borderId="16" xfId="0" applyNumberFormat="1" applyFont="1" applyFill="1" applyBorder="1" applyAlignment="1">
      <alignment horizontal="right"/>
    </xf>
    <xf numFmtId="0" fontId="103" fillId="35" borderId="16" xfId="59" applyFont="1" applyFill="1" applyBorder="1" applyAlignment="1">
      <alignment/>
      <protection/>
    </xf>
    <xf numFmtId="0" fontId="7" fillId="0" borderId="14" xfId="59" applyFont="1" applyBorder="1" applyAlignment="1" quotePrefix="1">
      <alignment horizontal="center"/>
      <protection/>
    </xf>
    <xf numFmtId="0" fontId="7" fillId="0" borderId="15" xfId="59" applyFont="1" applyBorder="1" applyAlignment="1" quotePrefix="1">
      <alignment horizontal="center"/>
      <protection/>
    </xf>
    <xf numFmtId="0" fontId="89" fillId="0" borderId="0" xfId="59" applyFont="1" applyFill="1">
      <alignment/>
      <protection/>
    </xf>
    <xf numFmtId="0" fontId="89" fillId="0" borderId="16" xfId="59" applyFont="1" applyBorder="1" applyAlignment="1" quotePrefix="1">
      <alignment horizontal="right"/>
      <protection/>
    </xf>
    <xf numFmtId="3" fontId="94" fillId="0" borderId="15" xfId="59" applyNumberFormat="1" applyFont="1" applyBorder="1">
      <alignment/>
      <protection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7" fillId="0" borderId="14" xfId="59" applyFont="1" applyBorder="1" quotePrefix="1">
      <alignment/>
      <protection/>
    </xf>
    <xf numFmtId="0" fontId="7" fillId="0" borderId="14" xfId="59" applyFont="1" applyBorder="1" applyAlignment="1" quotePrefix="1">
      <alignment horizontal="right"/>
      <protection/>
    </xf>
    <xf numFmtId="3" fontId="6" fillId="0" borderId="15" xfId="59" applyNumberFormat="1" applyFont="1" applyBorder="1" applyAlignment="1">
      <alignment horizontal="right" vertical="top"/>
      <protection/>
    </xf>
    <xf numFmtId="0" fontId="6" fillId="0" borderId="15" xfId="0" applyFont="1" applyFill="1" applyBorder="1" applyAlignment="1">
      <alignment wrapText="1"/>
    </xf>
    <xf numFmtId="0" fontId="22" fillId="0" borderId="16" xfId="0" applyFont="1" applyFill="1" applyBorder="1" applyAlignment="1">
      <alignment vertical="top"/>
    </xf>
    <xf numFmtId="0" fontId="22" fillId="0" borderId="16" xfId="0" applyFont="1" applyFill="1" applyBorder="1" applyAlignment="1" quotePrefix="1">
      <alignment horizontal="center"/>
    </xf>
    <xf numFmtId="0" fontId="21" fillId="0" borderId="16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vertical="top"/>
    </xf>
    <xf numFmtId="0" fontId="7" fillId="0" borderId="16" xfId="59" applyFont="1" applyBorder="1" applyAlignment="1" quotePrefix="1">
      <alignment horizontal="right"/>
      <protection/>
    </xf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7" fontId="22" fillId="0" borderId="15" xfId="0" applyNumberFormat="1" applyFont="1" applyFill="1" applyBorder="1" applyAlignment="1" quotePrefix="1">
      <alignment horizontal="center" vertical="top"/>
    </xf>
    <xf numFmtId="17" fontId="6" fillId="0" borderId="15" xfId="0" applyNumberFormat="1" applyFont="1" applyFill="1" applyBorder="1" applyAlignment="1" quotePrefix="1">
      <alignment horizontal="center" vertical="top"/>
    </xf>
    <xf numFmtId="0" fontId="90" fillId="0" borderId="0" xfId="59" applyFont="1">
      <alignment/>
      <protection/>
    </xf>
    <xf numFmtId="0" fontId="6" fillId="0" borderId="20" xfId="59" applyFont="1" applyBorder="1">
      <alignment/>
      <protection/>
    </xf>
    <xf numFmtId="0" fontId="7" fillId="0" borderId="20" xfId="59" applyFont="1" applyBorder="1" quotePrefix="1">
      <alignment/>
      <protection/>
    </xf>
    <xf numFmtId="0" fontId="7" fillId="0" borderId="37" xfId="59" applyFont="1" applyBorder="1">
      <alignment/>
      <protection/>
    </xf>
    <xf numFmtId="17" fontId="7" fillId="0" borderId="20" xfId="59" applyNumberFormat="1" applyFont="1" applyBorder="1" applyAlignment="1" quotePrefix="1">
      <alignment horizontal="center"/>
      <protection/>
    </xf>
    <xf numFmtId="0" fontId="7" fillId="0" borderId="37" xfId="59" applyFont="1" applyBorder="1" applyAlignment="1" quotePrefix="1">
      <alignment horizontal="right"/>
      <protection/>
    </xf>
    <xf numFmtId="0" fontId="89" fillId="0" borderId="16" xfId="59" applyFont="1" applyBorder="1" quotePrefix="1">
      <alignment/>
      <protection/>
    </xf>
    <xf numFmtId="0" fontId="7" fillId="0" borderId="20" xfId="59" applyFont="1" applyBorder="1">
      <alignment/>
      <protection/>
    </xf>
    <xf numFmtId="199" fontId="7" fillId="35" borderId="13" xfId="45" applyNumberFormat="1" applyFont="1" applyFill="1" applyBorder="1" applyAlignment="1">
      <alignment horizontal="left"/>
    </xf>
    <xf numFmtId="199" fontId="7" fillId="35" borderId="19" xfId="45" applyNumberFormat="1" applyFont="1" applyFill="1" applyBorder="1" applyAlignment="1">
      <alignment horizontal="left"/>
    </xf>
    <xf numFmtId="0" fontId="7" fillId="0" borderId="40" xfId="59" applyFont="1" applyBorder="1" applyAlignment="1">
      <alignment horizontal="center" vertical="top"/>
      <protection/>
    </xf>
    <xf numFmtId="3" fontId="94" fillId="0" borderId="37" xfId="0" applyNumberFormat="1" applyFont="1" applyFill="1" applyBorder="1" applyAlignment="1">
      <alignment horizontal="right"/>
    </xf>
    <xf numFmtId="0" fontId="6" fillId="0" borderId="0" xfId="59" applyFont="1" applyFill="1" applyAlignment="1">
      <alignment vertical="center"/>
      <protection/>
    </xf>
    <xf numFmtId="3" fontId="88" fillId="0" borderId="0" xfId="59" applyNumberFormat="1" applyFont="1" applyBorder="1">
      <alignment/>
      <protection/>
    </xf>
    <xf numFmtId="0" fontId="88" fillId="0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 quotePrefix="1">
      <alignment horizontal="center" vertical="center"/>
    </xf>
    <xf numFmtId="3" fontId="88" fillId="0" borderId="16" xfId="0" applyNumberFormat="1" applyFont="1" applyBorder="1" applyAlignment="1">
      <alignment horizontal="right" vertical="center" wrapText="1"/>
    </xf>
    <xf numFmtId="3" fontId="89" fillId="0" borderId="37" xfId="0" applyNumberFormat="1" applyFont="1" applyFill="1" applyBorder="1" applyAlignment="1">
      <alignment horizontal="right"/>
    </xf>
    <xf numFmtId="17" fontId="6" fillId="0" borderId="14" xfId="59" applyNumberFormat="1" applyFont="1" applyFill="1" applyBorder="1" applyAlignment="1" quotePrefix="1">
      <alignment horizontal="center"/>
      <protection/>
    </xf>
    <xf numFmtId="0" fontId="6" fillId="0" borderId="16" xfId="59" applyFont="1" applyFill="1" applyBorder="1" applyAlignment="1">
      <alignment horizontal="center"/>
      <protection/>
    </xf>
    <xf numFmtId="17" fontId="6" fillId="0" borderId="14" xfId="59" applyNumberFormat="1" applyFont="1" applyFill="1" applyBorder="1" applyAlignment="1">
      <alignment/>
      <protection/>
    </xf>
    <xf numFmtId="0" fontId="106" fillId="0" borderId="0" xfId="0" applyFont="1" applyAlignment="1">
      <alignment/>
    </xf>
    <xf numFmtId="0" fontId="103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102" fillId="0" borderId="17" xfId="0" applyFont="1" applyBorder="1" applyAlignment="1">
      <alignment/>
    </xf>
    <xf numFmtId="0" fontId="107" fillId="0" borderId="0" xfId="0" applyFont="1" applyAlignment="1">
      <alignment/>
    </xf>
    <xf numFmtId="199" fontId="107" fillId="0" borderId="0" xfId="42" applyNumberFormat="1" applyFont="1" applyFill="1" applyBorder="1" applyAlignment="1">
      <alignment/>
    </xf>
    <xf numFmtId="0" fontId="102" fillId="0" borderId="13" xfId="0" applyFont="1" applyBorder="1" applyAlignment="1">
      <alignment/>
    </xf>
    <xf numFmtId="0" fontId="107" fillId="0" borderId="15" xfId="0" applyFont="1" applyBorder="1" applyAlignment="1">
      <alignment horizontal="center"/>
    </xf>
    <xf numFmtId="0" fontId="107" fillId="0" borderId="27" xfId="0" applyFont="1" applyBorder="1" applyAlignment="1">
      <alignment horizontal="center"/>
    </xf>
    <xf numFmtId="0" fontId="8" fillId="0" borderId="14" xfId="0" applyFont="1" applyBorder="1" applyAlignment="1">
      <alignment/>
    </xf>
    <xf numFmtId="199" fontId="8" fillId="0" borderId="14" xfId="42" applyNumberFormat="1" applyFont="1" applyFill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 quotePrefix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20" fontId="8" fillId="0" borderId="15" xfId="0" applyNumberFormat="1" applyFont="1" applyBorder="1" applyAlignment="1" quotePrefix="1">
      <alignment horizontal="center" vertical="top" wrapText="1"/>
    </xf>
    <xf numFmtId="20" fontId="100" fillId="0" borderId="15" xfId="0" applyNumberFormat="1" applyFont="1" applyBorder="1" applyAlignment="1" quotePrefix="1">
      <alignment horizontal="center" vertical="top" wrapText="1"/>
    </xf>
    <xf numFmtId="0" fontId="8" fillId="0" borderId="29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 vertical="top" wrapText="1"/>
    </xf>
    <xf numFmtId="0" fontId="100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2" fontId="8" fillId="0" borderId="15" xfId="0" applyNumberFormat="1" applyFont="1" applyBorder="1" applyAlignment="1">
      <alignment horizontal="center" vertical="top" wrapText="1"/>
    </xf>
    <xf numFmtId="2" fontId="100" fillId="0" borderId="15" xfId="0" applyNumberFormat="1" applyFont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top" wrapText="1"/>
    </xf>
    <xf numFmtId="0" fontId="100" fillId="0" borderId="14" xfId="0" applyFont="1" applyBorder="1" applyAlignment="1">
      <alignment/>
    </xf>
    <xf numFmtId="0" fontId="107" fillId="0" borderId="14" xfId="0" applyFont="1" applyBorder="1" applyAlignment="1">
      <alignment/>
    </xf>
    <xf numFmtId="0" fontId="107" fillId="0" borderId="16" xfId="0" applyFont="1" applyBorder="1" applyAlignment="1">
      <alignment/>
    </xf>
    <xf numFmtId="0" fontId="107" fillId="0" borderId="15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100" fillId="35" borderId="14" xfId="0" applyFont="1" applyFill="1" applyBorder="1" applyAlignment="1">
      <alignment/>
    </xf>
    <xf numFmtId="0" fontId="100" fillId="35" borderId="16" xfId="0" applyFont="1" applyFill="1" applyBorder="1" applyAlignment="1">
      <alignment/>
    </xf>
    <xf numFmtId="0" fontId="100" fillId="0" borderId="15" xfId="0" applyFont="1" applyBorder="1" applyAlignment="1">
      <alignment horizontal="center"/>
    </xf>
    <xf numFmtId="0" fontId="108" fillId="0" borderId="27" xfId="0" applyFont="1" applyBorder="1" applyAlignment="1">
      <alignment horizontal="center" vertical="top" wrapText="1"/>
    </xf>
    <xf numFmtId="4" fontId="100" fillId="0" borderId="15" xfId="0" applyNumberFormat="1" applyFont="1" applyBorder="1" applyAlignment="1">
      <alignment horizontal="center" vertical="top" wrapText="1"/>
    </xf>
    <xf numFmtId="0" fontId="107" fillId="0" borderId="27" xfId="0" applyFont="1" applyBorder="1" applyAlignment="1">
      <alignment horizontal="center" vertical="top" wrapText="1"/>
    </xf>
    <xf numFmtId="0" fontId="35" fillId="0" borderId="16" xfId="0" applyFont="1" applyBorder="1" applyAlignment="1">
      <alignment/>
    </xf>
    <xf numFmtId="0" fontId="100" fillId="0" borderId="16" xfId="0" applyFont="1" applyBorder="1" applyAlignment="1">
      <alignment/>
    </xf>
    <xf numFmtId="0" fontId="100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35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103" fillId="0" borderId="25" xfId="0" applyFont="1" applyBorder="1" applyAlignment="1">
      <alignment/>
    </xf>
    <xf numFmtId="0" fontId="107" fillId="0" borderId="16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 quotePrefix="1">
      <alignment horizontal="center" vertical="top" wrapText="1"/>
    </xf>
    <xf numFmtId="1" fontId="107" fillId="0" borderId="15" xfId="0" applyNumberFormat="1" applyFont="1" applyBorder="1" applyAlignment="1">
      <alignment horizontal="center" vertical="top" wrapText="1"/>
    </xf>
    <xf numFmtId="0" fontId="107" fillId="0" borderId="0" xfId="0" applyFont="1" applyBorder="1" applyAlignment="1">
      <alignment/>
    </xf>
    <xf numFmtId="1" fontId="8" fillId="0" borderId="27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1" fontId="8" fillId="0" borderId="2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 wrapText="1"/>
    </xf>
    <xf numFmtId="0" fontId="89" fillId="0" borderId="0" xfId="59" applyFont="1" applyFill="1" applyBorder="1" applyAlignment="1">
      <alignment vertical="top"/>
      <protection/>
    </xf>
    <xf numFmtId="0" fontId="89" fillId="0" borderId="0" xfId="59" applyFont="1" applyBorder="1">
      <alignment/>
      <protection/>
    </xf>
    <xf numFmtId="0" fontId="90" fillId="0" borderId="0" xfId="0" applyFont="1" applyFill="1" applyBorder="1" applyAlignment="1">
      <alignment/>
    </xf>
    <xf numFmtId="0" fontId="89" fillId="0" borderId="17" xfId="59" applyFont="1" applyFill="1" applyBorder="1">
      <alignment/>
      <protection/>
    </xf>
    <xf numFmtId="0" fontId="7" fillId="34" borderId="16" xfId="59" applyFont="1" applyFill="1" applyBorder="1" applyAlignment="1">
      <alignment horizontal="center"/>
      <protection/>
    </xf>
    <xf numFmtId="1" fontId="6" fillId="0" borderId="15" xfId="0" applyNumberFormat="1" applyFont="1" applyBorder="1" applyAlignment="1">
      <alignment horizontal="center" vertical="top" wrapText="1"/>
    </xf>
    <xf numFmtId="0" fontId="8" fillId="5" borderId="13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top" wrapText="1"/>
    </xf>
    <xf numFmtId="0" fontId="100" fillId="5" borderId="15" xfId="0" applyFont="1" applyFill="1" applyBorder="1" applyAlignment="1">
      <alignment horizontal="center" vertical="top" wrapText="1"/>
    </xf>
    <xf numFmtId="0" fontId="27" fillId="5" borderId="30" xfId="0" applyFont="1" applyFill="1" applyBorder="1" applyAlignment="1">
      <alignment/>
    </xf>
    <xf numFmtId="0" fontId="27" fillId="5" borderId="31" xfId="0" applyFont="1" applyFill="1" applyBorder="1" applyAlignment="1">
      <alignment/>
    </xf>
    <xf numFmtId="0" fontId="27" fillId="5" borderId="31" xfId="0" applyFont="1" applyFill="1" applyBorder="1" applyAlignment="1">
      <alignment horizontal="center" vertical="top" wrapText="1"/>
    </xf>
    <xf numFmtId="0" fontId="27" fillId="5" borderId="33" xfId="0" applyFont="1" applyFill="1" applyBorder="1" applyAlignment="1">
      <alignment horizontal="center" vertical="top" wrapText="1"/>
    </xf>
    <xf numFmtId="0" fontId="27" fillId="5" borderId="27" xfId="0" applyFont="1" applyFill="1" applyBorder="1" applyAlignment="1">
      <alignment horizontal="center" vertical="top" wrapText="1"/>
    </xf>
    <xf numFmtId="0" fontId="27" fillId="5" borderId="34" xfId="0" applyFont="1" applyFill="1" applyBorder="1" applyAlignment="1">
      <alignment/>
    </xf>
    <xf numFmtId="0" fontId="27" fillId="5" borderId="35" xfId="0" applyFont="1" applyFill="1" applyBorder="1" applyAlignment="1">
      <alignment/>
    </xf>
    <xf numFmtId="0" fontId="27" fillId="5" borderId="35" xfId="0" applyFont="1" applyFill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top" wrapText="1"/>
    </xf>
    <xf numFmtId="3" fontId="8" fillId="5" borderId="15" xfId="0" applyNumberFormat="1" applyFont="1" applyFill="1" applyBorder="1" applyAlignment="1">
      <alignment horizontal="center" vertical="top" wrapText="1"/>
    </xf>
    <xf numFmtId="3" fontId="100" fillId="5" borderId="15" xfId="0" applyNumberFormat="1" applyFont="1" applyFill="1" applyBorder="1" applyAlignment="1">
      <alignment horizontal="center" vertical="top" wrapText="1"/>
    </xf>
    <xf numFmtId="3" fontId="89" fillId="33" borderId="0" xfId="59" applyNumberFormat="1" applyFont="1" applyFill="1" applyBorder="1">
      <alignment/>
      <protection/>
    </xf>
    <xf numFmtId="3" fontId="89" fillId="0" borderId="13" xfId="59" applyNumberFormat="1" applyFont="1" applyFill="1" applyBorder="1">
      <alignment/>
      <protection/>
    </xf>
    <xf numFmtId="3" fontId="89" fillId="34" borderId="13" xfId="59" applyNumberFormat="1" applyFont="1" applyFill="1" applyBorder="1">
      <alignment/>
      <protection/>
    </xf>
    <xf numFmtId="3" fontId="89" fillId="0" borderId="17" xfId="59" applyNumberFormat="1" applyFont="1" applyFill="1" applyBorder="1" applyAlignment="1">
      <alignment vertical="top"/>
      <protection/>
    </xf>
    <xf numFmtId="3" fontId="89" fillId="0" borderId="0" xfId="59" applyNumberFormat="1" applyFont="1" applyFill="1" applyBorder="1" applyAlignment="1">
      <alignment vertical="top"/>
      <protection/>
    </xf>
    <xf numFmtId="3" fontId="7" fillId="0" borderId="0" xfId="59" applyNumberFormat="1" applyFont="1" applyBorder="1">
      <alignment/>
      <protection/>
    </xf>
    <xf numFmtId="3" fontId="99" fillId="0" borderId="0" xfId="59" applyNumberFormat="1" applyFont="1" applyBorder="1" applyAlignment="1">
      <alignment horizontal="right"/>
      <protection/>
    </xf>
    <xf numFmtId="3" fontId="6" fillId="0" borderId="0" xfId="59" applyNumberFormat="1" applyFont="1" applyBorder="1">
      <alignment/>
      <protection/>
    </xf>
    <xf numFmtId="3" fontId="6" fillId="35" borderId="0" xfId="59" applyNumberFormat="1" applyFont="1" applyFill="1" applyBorder="1">
      <alignment/>
      <protection/>
    </xf>
    <xf numFmtId="3" fontId="103" fillId="0" borderId="0" xfId="59" applyNumberFormat="1" applyFont="1" applyBorder="1" applyAlignment="1">
      <alignment horizontal="right"/>
      <protection/>
    </xf>
    <xf numFmtId="3" fontId="103" fillId="0" borderId="0" xfId="59" applyNumberFormat="1" applyFont="1" applyBorder="1">
      <alignment/>
      <protection/>
    </xf>
    <xf numFmtId="3" fontId="7" fillId="0" borderId="0" xfId="59" applyNumberFormat="1" applyFont="1" applyBorder="1" applyAlignment="1">
      <alignment horizontal="right"/>
      <protection/>
    </xf>
    <xf numFmtId="3" fontId="7" fillId="0" borderId="0" xfId="59" applyNumberFormat="1" applyFont="1" applyFill="1" applyBorder="1">
      <alignment/>
      <protection/>
    </xf>
    <xf numFmtId="3" fontId="93" fillId="0" borderId="0" xfId="59" applyNumberFormat="1" applyFont="1" applyFill="1" applyBorder="1">
      <alignment/>
      <protection/>
    </xf>
    <xf numFmtId="3" fontId="6" fillId="0" borderId="0" xfId="59" applyNumberFormat="1" applyFont="1" applyFill="1" applyBorder="1">
      <alignment/>
      <protection/>
    </xf>
    <xf numFmtId="3" fontId="88" fillId="0" borderId="0" xfId="59" applyNumberFormat="1" applyFont="1" applyFill="1" applyBorder="1">
      <alignment/>
      <protection/>
    </xf>
    <xf numFmtId="3" fontId="20" fillId="34" borderId="0" xfId="59" applyNumberFormat="1" applyFont="1" applyFill="1" applyBorder="1">
      <alignment/>
      <protection/>
    </xf>
    <xf numFmtId="3" fontId="15" fillId="34" borderId="0" xfId="59" applyNumberFormat="1" applyFont="1" applyFill="1" applyBorder="1">
      <alignment/>
      <protection/>
    </xf>
    <xf numFmtId="3" fontId="7" fillId="34" borderId="0" xfId="59" applyNumberFormat="1" applyFont="1" applyFill="1" applyBorder="1">
      <alignment/>
      <protection/>
    </xf>
    <xf numFmtId="3" fontId="7" fillId="35" borderId="0" xfId="59" applyNumberFormat="1" applyFont="1" applyFill="1" applyBorder="1">
      <alignment/>
      <protection/>
    </xf>
    <xf numFmtId="3" fontId="6" fillId="0" borderId="0" xfId="59" applyNumberFormat="1" applyFont="1" applyBorder="1" applyAlignment="1">
      <alignment vertical="top"/>
      <protection/>
    </xf>
    <xf numFmtId="3" fontId="89" fillId="0" borderId="0" xfId="59" applyNumberFormat="1" applyFont="1" applyBorder="1">
      <alignment/>
      <protection/>
    </xf>
    <xf numFmtId="3" fontId="89" fillId="0" borderId="0" xfId="59" applyNumberFormat="1" applyFont="1" applyBorder="1" applyAlignment="1">
      <alignment horizontal="right"/>
      <protection/>
    </xf>
    <xf numFmtId="3" fontId="88" fillId="0" borderId="0" xfId="59" applyNumberFormat="1" applyFont="1" applyBorder="1" applyAlignment="1">
      <alignment horizontal="right"/>
      <protection/>
    </xf>
    <xf numFmtId="3" fontId="6" fillId="0" borderId="0" xfId="59" applyNumberFormat="1" applyFont="1" applyBorder="1" applyAlignment="1">
      <alignment horizontal="right"/>
      <protection/>
    </xf>
    <xf numFmtId="199" fontId="5" fillId="34" borderId="0" xfId="44" applyNumberFormat="1" applyFont="1" applyFill="1" applyBorder="1" applyAlignment="1">
      <alignment/>
    </xf>
    <xf numFmtId="199" fontId="21" fillId="0" borderId="0" xfId="44" applyNumberFormat="1" applyFont="1" applyBorder="1" applyAlignment="1">
      <alignment/>
    </xf>
    <xf numFmtId="0" fontId="7" fillId="0" borderId="13" xfId="0" applyFont="1" applyBorder="1" applyAlignment="1">
      <alignment vertical="top"/>
    </xf>
    <xf numFmtId="0" fontId="6" fillId="0" borderId="14" xfId="59" applyFont="1" applyBorder="1" applyAlignment="1">
      <alignment vertical="top"/>
      <protection/>
    </xf>
    <xf numFmtId="0" fontId="7" fillId="0" borderId="14" xfId="59" applyFont="1" applyBorder="1" applyAlignment="1">
      <alignment vertical="top"/>
      <protection/>
    </xf>
    <xf numFmtId="0" fontId="7" fillId="0" borderId="16" xfId="59" applyFont="1" applyBorder="1" applyAlignment="1">
      <alignment vertical="top"/>
      <protection/>
    </xf>
    <xf numFmtId="0" fontId="7" fillId="0" borderId="16" xfId="59" applyFont="1" applyBorder="1" applyAlignment="1" quotePrefix="1">
      <alignment vertical="top"/>
      <protection/>
    </xf>
    <xf numFmtId="0" fontId="7" fillId="0" borderId="16" xfId="59" applyFont="1" applyBorder="1" applyAlignment="1" quotePrefix="1">
      <alignment horizontal="right" vertical="top"/>
      <protection/>
    </xf>
    <xf numFmtId="3" fontId="7" fillId="0" borderId="15" xfId="59" applyNumberFormat="1" applyFont="1" applyBorder="1" applyAlignment="1">
      <alignment vertical="top"/>
      <protection/>
    </xf>
    <xf numFmtId="3" fontId="6" fillId="0" borderId="15" xfId="59" applyNumberFormat="1" applyFont="1" applyBorder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97" fillId="0" borderId="14" xfId="59" applyFont="1" applyBorder="1">
      <alignment/>
      <protection/>
    </xf>
    <xf numFmtId="0" fontId="99" fillId="0" borderId="16" xfId="59" applyFont="1" applyBorder="1" applyAlignment="1">
      <alignment horizontal="center"/>
      <protection/>
    </xf>
    <xf numFmtId="0" fontId="109" fillId="0" borderId="16" xfId="59" applyFont="1" applyBorder="1" applyAlignment="1">
      <alignment horizontal="center"/>
      <protection/>
    </xf>
    <xf numFmtId="0" fontId="88" fillId="0" borderId="16" xfId="59" applyFont="1" applyBorder="1" applyAlignment="1">
      <alignment horizontal="center"/>
      <protection/>
    </xf>
    <xf numFmtId="0" fontId="88" fillId="0" borderId="15" xfId="59" applyFont="1" applyBorder="1" applyAlignment="1">
      <alignment horizontal="right"/>
      <protection/>
    </xf>
    <xf numFmtId="0" fontId="89" fillId="34" borderId="15" xfId="59" applyFont="1" applyFill="1" applyBorder="1" quotePrefix="1">
      <alignment/>
      <protection/>
    </xf>
    <xf numFmtId="0" fontId="89" fillId="34" borderId="15" xfId="59" applyFont="1" applyFill="1" applyBorder="1" applyAlignment="1" quotePrefix="1">
      <alignment horizontal="right"/>
      <protection/>
    </xf>
    <xf numFmtId="0" fontId="88" fillId="0" borderId="15" xfId="59" applyFont="1" applyBorder="1" applyAlignment="1">
      <alignment vertical="top"/>
      <protection/>
    </xf>
    <xf numFmtId="0" fontId="89" fillId="0" borderId="14" xfId="59" applyFont="1" applyBorder="1" applyAlignment="1" quotePrefix="1">
      <alignment horizontal="right"/>
      <protection/>
    </xf>
    <xf numFmtId="3" fontId="7" fillId="0" borderId="13" xfId="59" applyNumberFormat="1" applyFont="1" applyBorder="1" applyAlignment="1">
      <alignment horizontal="right"/>
      <protection/>
    </xf>
    <xf numFmtId="3" fontId="88" fillId="0" borderId="0" xfId="59" applyNumberFormat="1" applyFont="1" applyBorder="1" applyAlignment="1">
      <alignment horizontal="left"/>
      <protection/>
    </xf>
    <xf numFmtId="43" fontId="89" fillId="35" borderId="15" xfId="45" applyFont="1" applyFill="1" applyBorder="1" applyAlignment="1">
      <alignment horizontal="left" vertical="center"/>
    </xf>
    <xf numFmtId="0" fontId="88" fillId="35" borderId="15" xfId="59" applyFont="1" applyFill="1" applyBorder="1" applyAlignment="1">
      <alignment/>
      <protection/>
    </xf>
    <xf numFmtId="43" fontId="89" fillId="35" borderId="13" xfId="45" applyFont="1" applyFill="1" applyBorder="1" applyAlignment="1">
      <alignment horizontal="left" vertical="center"/>
    </xf>
    <xf numFmtId="0" fontId="89" fillId="0" borderId="14" xfId="0" applyFont="1" applyFill="1" applyBorder="1" applyAlignment="1">
      <alignment/>
    </xf>
    <xf numFmtId="43" fontId="89" fillId="35" borderId="15" xfId="45" applyFont="1" applyFill="1" applyBorder="1" applyAlignment="1">
      <alignment/>
    </xf>
    <xf numFmtId="43" fontId="89" fillId="35" borderId="13" xfId="45" applyFont="1" applyFill="1" applyBorder="1" applyAlignment="1">
      <alignment/>
    </xf>
    <xf numFmtId="199" fontId="89" fillId="35" borderId="13" xfId="45" applyNumberFormat="1" applyFont="1" applyFill="1" applyBorder="1" applyAlignment="1">
      <alignment/>
    </xf>
    <xf numFmtId="0" fontId="89" fillId="0" borderId="16" xfId="59" applyFont="1" applyBorder="1" applyAlignment="1">
      <alignment horizontal="center"/>
      <protection/>
    </xf>
    <xf numFmtId="3" fontId="89" fillId="0" borderId="15" xfId="0" applyNumberFormat="1" applyFont="1" applyFill="1" applyBorder="1" applyAlignment="1">
      <alignment horizontal="right"/>
    </xf>
    <xf numFmtId="0" fontId="89" fillId="35" borderId="15" xfId="59" applyFont="1" applyFill="1" applyBorder="1" applyAlignment="1">
      <alignment/>
      <protection/>
    </xf>
    <xf numFmtId="0" fontId="88" fillId="35" borderId="14" xfId="0" applyFont="1" applyFill="1" applyBorder="1" applyAlignment="1">
      <alignment/>
    </xf>
    <xf numFmtId="0" fontId="88" fillId="35" borderId="16" xfId="0" applyFont="1" applyFill="1" applyBorder="1" applyAlignment="1">
      <alignment/>
    </xf>
    <xf numFmtId="3" fontId="89" fillId="0" borderId="16" xfId="0" applyNumberFormat="1" applyFont="1" applyFill="1" applyBorder="1" applyAlignment="1">
      <alignment horizontal="right"/>
    </xf>
    <xf numFmtId="0" fontId="88" fillId="35" borderId="16" xfId="59" applyFont="1" applyFill="1" applyBorder="1" applyAlignment="1">
      <alignment/>
      <protection/>
    </xf>
    <xf numFmtId="3" fontId="7" fillId="0" borderId="15" xfId="59" applyNumberFormat="1" applyFont="1" applyBorder="1">
      <alignment/>
      <protection/>
    </xf>
    <xf numFmtId="0" fontId="88" fillId="0" borderId="14" xfId="59" applyFont="1" applyBorder="1" applyAlignment="1">
      <alignment horizontal="left"/>
      <protection/>
    </xf>
    <xf numFmtId="0" fontId="91" fillId="0" borderId="15" xfId="59" applyFont="1" applyBorder="1">
      <alignment/>
      <protection/>
    </xf>
    <xf numFmtId="17" fontId="88" fillId="0" borderId="14" xfId="59" applyNumberFormat="1" applyFont="1" applyBorder="1" applyAlignment="1" quotePrefix="1">
      <alignment horizontal="center"/>
      <protection/>
    </xf>
    <xf numFmtId="3" fontId="88" fillId="34" borderId="13" xfId="59" applyNumberFormat="1" applyFont="1" applyFill="1" applyBorder="1">
      <alignment/>
      <protection/>
    </xf>
    <xf numFmtId="3" fontId="88" fillId="34" borderId="15" xfId="59" applyNumberFormat="1" applyFont="1" applyFill="1" applyBorder="1">
      <alignment/>
      <protection/>
    </xf>
    <xf numFmtId="3" fontId="89" fillId="0" borderId="0" xfId="59" applyNumberFormat="1" applyFont="1" applyFill="1" applyBorder="1">
      <alignment/>
      <protection/>
    </xf>
    <xf numFmtId="3" fontId="88" fillId="0" borderId="0" xfId="59" applyNumberFormat="1" applyFont="1" applyBorder="1" applyAlignment="1">
      <alignment vertical="top"/>
      <protection/>
    </xf>
    <xf numFmtId="3" fontId="89" fillId="0" borderId="15" xfId="59" applyNumberFormat="1" applyFont="1" applyBorder="1" applyAlignment="1">
      <alignment vertical="top"/>
      <protection/>
    </xf>
    <xf numFmtId="3" fontId="7" fillId="0" borderId="15" xfId="59" applyNumberFormat="1" applyFont="1" applyBorder="1" applyAlignment="1">
      <alignment horizontal="right"/>
      <protection/>
    </xf>
    <xf numFmtId="0" fontId="89" fillId="35" borderId="15" xfId="59" applyFont="1" applyFill="1" applyBorder="1" applyAlignment="1">
      <alignment horizontal="right"/>
      <protection/>
    </xf>
    <xf numFmtId="0" fontId="88" fillId="35" borderId="15" xfId="59" applyFont="1" applyFill="1" applyBorder="1" applyAlignment="1">
      <alignment horizontal="right" vertical="top"/>
      <protection/>
    </xf>
    <xf numFmtId="0" fontId="110" fillId="0" borderId="15" xfId="0" applyFont="1" applyBorder="1" applyAlignment="1">
      <alignment horizontal="center"/>
    </xf>
    <xf numFmtId="0" fontId="89" fillId="35" borderId="15" xfId="59" applyFont="1" applyFill="1" applyBorder="1" applyAlignment="1">
      <alignment horizontal="right" vertical="top"/>
      <protection/>
    </xf>
    <xf numFmtId="0" fontId="89" fillId="0" borderId="15" xfId="59" applyFont="1" applyBorder="1" applyAlignment="1" quotePrefix="1">
      <alignment horizontal="center"/>
      <protection/>
    </xf>
    <xf numFmtId="0" fontId="89" fillId="0" borderId="14" xfId="59" applyFont="1" applyBorder="1" applyAlignment="1" quotePrefix="1">
      <alignment horizontal="center"/>
      <protection/>
    </xf>
    <xf numFmtId="0" fontId="88" fillId="0" borderId="15" xfId="59" applyFont="1" applyBorder="1" applyAlignment="1">
      <alignment horizontal="center" vertical="top"/>
      <protection/>
    </xf>
    <xf numFmtId="0" fontId="7" fillId="0" borderId="40" xfId="59" applyFont="1" applyBorder="1">
      <alignment/>
      <protection/>
    </xf>
    <xf numFmtId="0" fontId="6" fillId="0" borderId="37" xfId="59" applyFont="1" applyBorder="1" applyAlignment="1">
      <alignment horizontal="center" vertical="top"/>
      <protection/>
    </xf>
    <xf numFmtId="3" fontId="6" fillId="0" borderId="37" xfId="59" applyNumberFormat="1" applyFont="1" applyBorder="1" applyAlignment="1">
      <alignment horizontal="right" vertical="top"/>
      <protection/>
    </xf>
    <xf numFmtId="0" fontId="6" fillId="0" borderId="40" xfId="59" applyFont="1" applyBorder="1" applyAlignment="1">
      <alignment horizontal="center" vertical="top"/>
      <protection/>
    </xf>
    <xf numFmtId="3" fontId="7" fillId="0" borderId="37" xfId="59" applyNumberFormat="1" applyFont="1" applyBorder="1" applyAlignment="1">
      <alignment horizontal="right" vertical="top"/>
      <protection/>
    </xf>
    <xf numFmtId="3" fontId="7" fillId="0" borderId="15" xfId="59" applyNumberFormat="1" applyFont="1" applyFill="1" applyBorder="1" applyAlignment="1">
      <alignment horizontal="right" vertical="top"/>
      <protection/>
    </xf>
    <xf numFmtId="0" fontId="7" fillId="0" borderId="15" xfId="0" applyFont="1" applyFill="1" applyBorder="1" applyAlignment="1" quotePrefix="1">
      <alignment/>
    </xf>
    <xf numFmtId="0" fontId="7" fillId="0" borderId="15" xfId="0" applyFont="1" applyFill="1" applyBorder="1" applyAlignment="1">
      <alignment/>
    </xf>
    <xf numFmtId="17" fontId="7" fillId="0" borderId="14" xfId="0" applyNumberFormat="1" applyFont="1" applyFill="1" applyBorder="1" applyAlignment="1" quotePrefix="1">
      <alignment horizontal="center"/>
    </xf>
    <xf numFmtId="0" fontId="7" fillId="0" borderId="15" xfId="0" applyFont="1" applyFill="1" applyBorder="1" applyAlignment="1" quotePrefix="1">
      <alignment horizontal="right"/>
    </xf>
    <xf numFmtId="3" fontId="89" fillId="34" borderId="15" xfId="59" applyNumberFormat="1" applyFont="1" applyFill="1" applyBorder="1" applyAlignment="1">
      <alignment horizontal="right"/>
      <protection/>
    </xf>
    <xf numFmtId="3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3" fontId="89" fillId="0" borderId="0" xfId="59" applyNumberFormat="1" applyFont="1" applyFill="1" applyBorder="1">
      <alignment/>
      <protection/>
    </xf>
    <xf numFmtId="3" fontId="88" fillId="0" borderId="0" xfId="59" applyNumberFormat="1" applyFont="1" applyFill="1" applyBorder="1" applyAlignment="1">
      <alignment horizontal="right"/>
      <protection/>
    </xf>
    <xf numFmtId="199" fontId="6" fillId="0" borderId="0" xfId="44" applyNumberFormat="1" applyFont="1" applyFill="1" applyBorder="1" applyAlignment="1">
      <alignment/>
    </xf>
    <xf numFmtId="3" fontId="99" fillId="0" borderId="25" xfId="59" applyNumberFormat="1" applyFont="1" applyFill="1" applyBorder="1" applyAlignment="1">
      <alignment horizontal="right"/>
      <protection/>
    </xf>
    <xf numFmtId="0" fontId="88" fillId="0" borderId="25" xfId="59" applyFont="1" applyFill="1" applyBorder="1">
      <alignment/>
      <protection/>
    </xf>
    <xf numFmtId="0" fontId="89" fillId="0" borderId="13" xfId="59" applyFont="1" applyFill="1" applyBorder="1">
      <alignment/>
      <protection/>
    </xf>
    <xf numFmtId="3" fontId="88" fillId="0" borderId="13" xfId="59" applyNumberFormat="1" applyFont="1" applyFill="1" applyBorder="1">
      <alignment/>
      <protection/>
    </xf>
    <xf numFmtId="3" fontId="89" fillId="0" borderId="13" xfId="59" applyNumberFormat="1" applyFont="1" applyFill="1" applyBorder="1" applyAlignment="1">
      <alignment horizontal="right"/>
      <protection/>
    </xf>
    <xf numFmtId="3" fontId="99" fillId="0" borderId="13" xfId="59" applyNumberFormat="1" applyFont="1" applyFill="1" applyBorder="1" applyAlignment="1">
      <alignment horizontal="right"/>
      <protection/>
    </xf>
    <xf numFmtId="3" fontId="6" fillId="0" borderId="19" xfId="59" applyNumberFormat="1" applyFont="1" applyFill="1" applyBorder="1">
      <alignment/>
      <protection/>
    </xf>
    <xf numFmtId="0" fontId="6" fillId="0" borderId="19" xfId="59" applyFont="1" applyFill="1" applyBorder="1">
      <alignment/>
      <protection/>
    </xf>
    <xf numFmtId="3" fontId="88" fillId="0" borderId="17" xfId="59" applyNumberFormat="1" applyFont="1" applyFill="1" applyBorder="1">
      <alignment/>
      <protection/>
    </xf>
    <xf numFmtId="0" fontId="88" fillId="0" borderId="17" xfId="59" applyFont="1" applyFill="1" applyBorder="1">
      <alignment/>
      <protection/>
    </xf>
    <xf numFmtId="3" fontId="6" fillId="0" borderId="17" xfId="59" applyNumberFormat="1" applyFont="1" applyFill="1" applyBorder="1">
      <alignment/>
      <protection/>
    </xf>
    <xf numFmtId="0" fontId="6" fillId="0" borderId="17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3" fontId="99" fillId="0" borderId="0" xfId="59" applyNumberFormat="1" applyFont="1" applyFill="1" applyBorder="1" applyAlignment="1">
      <alignment horizontal="right"/>
      <protection/>
    </xf>
    <xf numFmtId="0" fontId="88" fillId="0" borderId="0" xfId="59" applyFont="1" applyFill="1" applyBorder="1">
      <alignment/>
      <protection/>
    </xf>
    <xf numFmtId="3" fontId="12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3" fontId="7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89" fillId="0" borderId="0" xfId="59" applyFont="1" applyFill="1" applyBorder="1">
      <alignment/>
      <protection/>
    </xf>
    <xf numFmtId="0" fontId="90" fillId="0" borderId="0" xfId="59" applyFont="1" applyFill="1" applyBorder="1">
      <alignment/>
      <protection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/>
    </xf>
    <xf numFmtId="0" fontId="100" fillId="0" borderId="15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8" fillId="0" borderId="20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8" fillId="0" borderId="14" xfId="59" applyFont="1" applyFill="1" applyBorder="1">
      <alignment/>
      <protection/>
    </xf>
    <xf numFmtId="0" fontId="88" fillId="0" borderId="14" xfId="59" applyFont="1" applyBorder="1" applyAlignment="1">
      <alignment vertical="top"/>
      <protection/>
    </xf>
    <xf numFmtId="0" fontId="88" fillId="34" borderId="16" xfId="59" applyFont="1" applyFill="1" applyBorder="1" applyAlignment="1">
      <alignment vertical="top"/>
      <protection/>
    </xf>
    <xf numFmtId="0" fontId="89" fillId="0" borderId="14" xfId="59" applyFont="1" applyFill="1" applyBorder="1" applyAlignment="1">
      <alignment horizontal="center"/>
      <protection/>
    </xf>
    <xf numFmtId="0" fontId="89" fillId="0" borderId="13" xfId="59" applyFont="1" applyBorder="1" applyAlignment="1" quotePrefix="1">
      <alignment vertical="top"/>
      <protection/>
    </xf>
    <xf numFmtId="0" fontId="89" fillId="0" borderId="15" xfId="59" applyFont="1" applyBorder="1" applyAlignment="1">
      <alignment vertical="top"/>
      <protection/>
    </xf>
    <xf numFmtId="17" fontId="89" fillId="0" borderId="14" xfId="59" applyNumberFormat="1" applyFont="1" applyBorder="1" applyAlignment="1" quotePrefix="1">
      <alignment horizontal="center" vertical="top"/>
      <protection/>
    </xf>
    <xf numFmtId="0" fontId="89" fillId="0" borderId="13" xfId="59" applyFont="1" applyBorder="1" applyAlignment="1" quotePrefix="1">
      <alignment horizontal="right" vertical="top"/>
      <protection/>
    </xf>
    <xf numFmtId="199" fontId="89" fillId="0" borderId="15" xfId="44" applyNumberFormat="1" applyFont="1" applyBorder="1" applyAlignment="1">
      <alignment/>
    </xf>
    <xf numFmtId="0" fontId="88" fillId="0" borderId="15" xfId="59" applyFont="1" applyBorder="1" applyAlignment="1">
      <alignment horizontal="left" vertical="top" wrapText="1"/>
      <protection/>
    </xf>
    <xf numFmtId="199" fontId="88" fillId="0" borderId="0" xfId="44" applyNumberFormat="1" applyFont="1" applyFill="1" applyBorder="1" applyAlignment="1">
      <alignment/>
    </xf>
    <xf numFmtId="3" fontId="89" fillId="0" borderId="15" xfId="59" applyNumberFormat="1" applyFont="1" applyFill="1" applyBorder="1" applyAlignment="1">
      <alignment vertical="top"/>
      <protection/>
    </xf>
    <xf numFmtId="0" fontId="89" fillId="0" borderId="15" xfId="59" applyFont="1" applyFill="1" applyBorder="1" applyAlignment="1">
      <alignment vertical="top"/>
      <protection/>
    </xf>
    <xf numFmtId="3" fontId="89" fillId="0" borderId="15" xfId="59" applyNumberFormat="1" applyFont="1" applyFill="1" applyBorder="1" applyAlignment="1">
      <alignment horizontal="right" vertical="top"/>
      <protection/>
    </xf>
    <xf numFmtId="17" fontId="88" fillId="0" borderId="14" xfId="0" applyNumberFormat="1" applyFont="1" applyBorder="1" applyAlignment="1" quotePrefix="1">
      <alignment horizontal="center"/>
    </xf>
    <xf numFmtId="0" fontId="88" fillId="0" borderId="15" xfId="0" applyFont="1" applyFill="1" applyBorder="1" applyAlignment="1">
      <alignment wrapText="1"/>
    </xf>
    <xf numFmtId="199" fontId="88" fillId="0" borderId="17" xfId="44" applyNumberFormat="1" applyFont="1" applyFill="1" applyBorder="1" applyAlignment="1">
      <alignment/>
    </xf>
    <xf numFmtId="0" fontId="88" fillId="0" borderId="25" xfId="0" applyFont="1" applyFill="1" applyBorder="1" applyAlignment="1">
      <alignment wrapText="1"/>
    </xf>
    <xf numFmtId="0" fontId="88" fillId="0" borderId="26" xfId="0" applyFont="1" applyFill="1" applyBorder="1" applyAlignment="1">
      <alignment horizontal="left" vertical="top" wrapText="1"/>
    </xf>
    <xf numFmtId="0" fontId="88" fillId="0" borderId="25" xfId="0" applyFont="1" applyFill="1" applyBorder="1" applyAlignment="1">
      <alignment horizontal="left" vertical="top" wrapText="1"/>
    </xf>
    <xf numFmtId="199" fontId="88" fillId="0" borderId="19" xfId="44" applyNumberFormat="1" applyFont="1" applyFill="1" applyBorder="1" applyAlignment="1">
      <alignment/>
    </xf>
    <xf numFmtId="3" fontId="88" fillId="0" borderId="13" xfId="0" applyNumberFormat="1" applyFont="1" applyFill="1" applyBorder="1" applyAlignment="1">
      <alignment/>
    </xf>
    <xf numFmtId="0" fontId="88" fillId="0" borderId="17" xfId="0" applyFont="1" applyFill="1" applyBorder="1" applyAlignment="1">
      <alignment horizontal="left" vertical="top" wrapText="1"/>
    </xf>
    <xf numFmtId="0" fontId="105" fillId="0" borderId="13" xfId="59" applyFont="1" applyFill="1" applyBorder="1">
      <alignment/>
      <protection/>
    </xf>
    <xf numFmtId="0" fontId="111" fillId="0" borderId="14" xfId="59" applyFont="1" applyFill="1" applyBorder="1">
      <alignment/>
      <protection/>
    </xf>
    <xf numFmtId="0" fontId="105" fillId="0" borderId="16" xfId="59" applyFont="1" applyFill="1" applyBorder="1">
      <alignment/>
      <protection/>
    </xf>
    <xf numFmtId="0" fontId="105" fillId="0" borderId="14" xfId="59" applyFont="1" applyFill="1" applyBorder="1">
      <alignment/>
      <protection/>
    </xf>
    <xf numFmtId="0" fontId="105" fillId="0" borderId="15" xfId="59" applyFont="1" applyBorder="1" applyAlignment="1">
      <alignment horizontal="center"/>
      <protection/>
    </xf>
    <xf numFmtId="0" fontId="105" fillId="0" borderId="13" xfId="59" applyFont="1" applyBorder="1" applyAlignment="1" quotePrefix="1">
      <alignment horizontal="center"/>
      <protection/>
    </xf>
    <xf numFmtId="199" fontId="89" fillId="0" borderId="15" xfId="44" applyNumberFormat="1" applyFont="1" applyBorder="1" applyAlignment="1">
      <alignment horizontal="right"/>
    </xf>
    <xf numFmtId="3" fontId="105" fillId="0" borderId="15" xfId="59" applyNumberFormat="1" applyFont="1" applyFill="1" applyBorder="1">
      <alignment/>
      <protection/>
    </xf>
    <xf numFmtId="3" fontId="105" fillId="0" borderId="17" xfId="59" applyNumberFormat="1" applyFont="1" applyFill="1" applyBorder="1">
      <alignment/>
      <protection/>
    </xf>
    <xf numFmtId="0" fontId="111" fillId="0" borderId="0" xfId="59" applyFont="1" applyFill="1">
      <alignment/>
      <protection/>
    </xf>
    <xf numFmtId="3" fontId="89" fillId="0" borderId="15" xfId="59" applyNumberFormat="1" applyFont="1" applyFill="1" applyBorder="1">
      <alignment/>
      <protection/>
    </xf>
    <xf numFmtId="3" fontId="89" fillId="0" borderId="25" xfId="59" applyNumberFormat="1" applyFont="1" applyFill="1" applyBorder="1">
      <alignment/>
      <protection/>
    </xf>
    <xf numFmtId="0" fontId="89" fillId="0" borderId="25" xfId="59" applyFont="1" applyFill="1" applyBorder="1">
      <alignment/>
      <protection/>
    </xf>
    <xf numFmtId="0" fontId="89" fillId="34" borderId="14" xfId="59" applyFont="1" applyFill="1" applyBorder="1" applyAlignment="1">
      <alignment horizontal="center"/>
      <protection/>
    </xf>
    <xf numFmtId="0" fontId="89" fillId="34" borderId="13" xfId="59" applyFont="1" applyFill="1" applyBorder="1" applyAlignment="1" quotePrefix="1">
      <alignment horizontal="center"/>
      <protection/>
    </xf>
    <xf numFmtId="3" fontId="88" fillId="0" borderId="13" xfId="59" applyNumberFormat="1" applyFont="1" applyFill="1" applyBorder="1" applyAlignment="1">
      <alignment horizontal="right"/>
      <protection/>
    </xf>
    <xf numFmtId="0" fontId="88" fillId="34" borderId="14" xfId="59" applyFont="1" applyFill="1" applyBorder="1" quotePrefix="1">
      <alignment/>
      <protection/>
    </xf>
    <xf numFmtId="3" fontId="88" fillId="34" borderId="15" xfId="59" applyNumberFormat="1" applyFont="1" applyFill="1" applyBorder="1" applyAlignment="1">
      <alignment horizontal="center"/>
      <protection/>
    </xf>
    <xf numFmtId="3" fontId="88" fillId="0" borderId="13" xfId="59" applyNumberFormat="1" applyFont="1" applyFill="1" applyBorder="1" applyAlignment="1">
      <alignment horizontal="center"/>
      <protection/>
    </xf>
    <xf numFmtId="3" fontId="99" fillId="34" borderId="15" xfId="59" applyNumberFormat="1" applyFont="1" applyFill="1" applyBorder="1" applyAlignment="1">
      <alignment horizontal="right"/>
      <protection/>
    </xf>
    <xf numFmtId="3" fontId="99" fillId="0" borderId="19" xfId="59" applyNumberFormat="1" applyFont="1" applyFill="1" applyBorder="1" applyAlignment="1">
      <alignment horizontal="right"/>
      <protection/>
    </xf>
    <xf numFmtId="0" fontId="88" fillId="0" borderId="19" xfId="59" applyFont="1" applyFill="1" applyBorder="1">
      <alignment/>
      <protection/>
    </xf>
    <xf numFmtId="3" fontId="99" fillId="0" borderId="17" xfId="59" applyNumberFormat="1" applyFont="1" applyFill="1" applyBorder="1" applyAlignment="1">
      <alignment horizontal="right"/>
      <protection/>
    </xf>
    <xf numFmtId="0" fontId="89" fillId="0" borderId="14" xfId="59" applyFont="1" applyFill="1" applyBorder="1">
      <alignment/>
      <protection/>
    </xf>
    <xf numFmtId="0" fontId="89" fillId="0" borderId="14" xfId="59" applyFont="1" applyFill="1" applyBorder="1" applyAlignment="1">
      <alignment vertical="center"/>
      <protection/>
    </xf>
    <xf numFmtId="0" fontId="89" fillId="0" borderId="14" xfId="59" applyFont="1" applyBorder="1" applyAlignment="1">
      <alignment vertical="center"/>
      <protection/>
    </xf>
    <xf numFmtId="0" fontId="89" fillId="39" borderId="14" xfId="59" applyFont="1" applyFill="1" applyBorder="1">
      <alignment/>
      <protection/>
    </xf>
    <xf numFmtId="199" fontId="89" fillId="35" borderId="13" xfId="45" applyNumberFormat="1" applyFont="1" applyFill="1" applyBorder="1" applyAlignment="1">
      <alignment horizontal="left"/>
    </xf>
    <xf numFmtId="3" fontId="89" fillId="0" borderId="15" xfId="59" applyNumberFormat="1" applyFont="1" applyFill="1" applyBorder="1" applyAlignment="1">
      <alignment horizontal="right"/>
      <protection/>
    </xf>
    <xf numFmtId="0" fontId="88" fillId="0" borderId="16" xfId="0" applyFont="1" applyFill="1" applyBorder="1" applyAlignment="1">
      <alignment/>
    </xf>
    <xf numFmtId="0" fontId="88" fillId="0" borderId="13" xfId="59" applyFont="1" applyBorder="1" applyAlignment="1">
      <alignment vertical="top"/>
      <protection/>
    </xf>
    <xf numFmtId="0" fontId="88" fillId="0" borderId="0" xfId="59" applyFont="1" applyFill="1" applyAlignment="1">
      <alignment vertical="top"/>
      <protection/>
    </xf>
    <xf numFmtId="0" fontId="88" fillId="39" borderId="14" xfId="59" applyFont="1" applyFill="1" applyBorder="1" applyAlignment="1">
      <alignment vertical="top"/>
      <protection/>
    </xf>
    <xf numFmtId="0" fontId="88" fillId="0" borderId="13" xfId="59" applyFont="1" applyFill="1" applyBorder="1" applyAlignment="1">
      <alignment vertical="top"/>
      <protection/>
    </xf>
    <xf numFmtId="0" fontId="88" fillId="0" borderId="16" xfId="0" applyFont="1" applyFill="1" applyBorder="1" applyAlignment="1">
      <alignment vertical="top"/>
    </xf>
    <xf numFmtId="3" fontId="88" fillId="0" borderId="13" xfId="59" applyNumberFormat="1" applyFont="1" applyFill="1" applyBorder="1" applyAlignment="1">
      <alignment vertical="top"/>
      <protection/>
    </xf>
    <xf numFmtId="0" fontId="88" fillId="0" borderId="14" xfId="59" applyFont="1" applyBorder="1" applyAlignment="1">
      <alignment vertical="center"/>
      <protection/>
    </xf>
    <xf numFmtId="0" fontId="88" fillId="39" borderId="14" xfId="59" applyFont="1" applyFill="1" applyBorder="1">
      <alignment/>
      <protection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9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7" fillId="5" borderId="33" xfId="0" applyFont="1" applyFill="1" applyBorder="1" applyAlignment="1">
      <alignment horizontal="center" wrapText="1"/>
    </xf>
    <xf numFmtId="0" fontId="27" fillId="5" borderId="17" xfId="0" applyFont="1" applyFill="1" applyBorder="1" applyAlignment="1">
      <alignment horizontal="center" vertical="top" wrapText="1"/>
    </xf>
    <xf numFmtId="0" fontId="27" fillId="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8" fillId="0" borderId="28" xfId="0" applyFont="1" applyBorder="1" applyAlignment="1">
      <alignment horizontal="left"/>
    </xf>
    <xf numFmtId="0" fontId="88" fillId="0" borderId="29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1" xfId="59" applyFont="1" applyBorder="1" applyAlignment="1">
      <alignment horizontal="center"/>
      <protection/>
    </xf>
    <xf numFmtId="0" fontId="7" fillId="0" borderId="42" xfId="59" applyFont="1" applyBorder="1" applyAlignment="1">
      <alignment horizontal="center"/>
      <protection/>
    </xf>
    <xf numFmtId="0" fontId="7" fillId="0" borderId="43" xfId="59" applyFont="1" applyBorder="1" applyAlignment="1">
      <alignment horizontal="center"/>
      <protection/>
    </xf>
    <xf numFmtId="0" fontId="7" fillId="0" borderId="17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18" xfId="59" applyFont="1" applyBorder="1" applyAlignment="1">
      <alignment horizontal="center"/>
      <protection/>
    </xf>
    <xf numFmtId="0" fontId="89" fillId="0" borderId="13" xfId="59" applyFont="1" applyBorder="1" applyAlignment="1">
      <alignment/>
      <protection/>
    </xf>
    <xf numFmtId="0" fontId="112" fillId="0" borderId="14" xfId="0" applyFont="1" applyBorder="1" applyAlignment="1">
      <alignment/>
    </xf>
    <xf numFmtId="0" fontId="112" fillId="0" borderId="16" xfId="0" applyFont="1" applyBorder="1" applyAlignment="1">
      <alignment/>
    </xf>
    <xf numFmtId="0" fontId="7" fillId="0" borderId="28" xfId="59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13" xfId="59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9</xdr:row>
      <xdr:rowOff>133350</xdr:rowOff>
    </xdr:from>
    <xdr:to>
      <xdr:col>10</xdr:col>
      <xdr:colOff>314325</xdr:colOff>
      <xdr:row>9</xdr:row>
      <xdr:rowOff>133350</xdr:rowOff>
    </xdr:to>
    <xdr:sp>
      <xdr:nvSpPr>
        <xdr:cNvPr id="1" name="Line 30"/>
        <xdr:cNvSpPr>
          <a:spLocks/>
        </xdr:cNvSpPr>
      </xdr:nvSpPr>
      <xdr:spPr>
        <a:xfrm>
          <a:off x="5895975" y="21145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184</xdr:row>
      <xdr:rowOff>133350</xdr:rowOff>
    </xdr:from>
    <xdr:to>
      <xdr:col>10</xdr:col>
      <xdr:colOff>314325</xdr:colOff>
      <xdr:row>184</xdr:row>
      <xdr:rowOff>133350</xdr:rowOff>
    </xdr:to>
    <xdr:sp>
      <xdr:nvSpPr>
        <xdr:cNvPr id="2" name="Line 48"/>
        <xdr:cNvSpPr>
          <a:spLocks/>
        </xdr:cNvSpPr>
      </xdr:nvSpPr>
      <xdr:spPr>
        <a:xfrm>
          <a:off x="5895975" y="450723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110</xdr:row>
      <xdr:rowOff>133350</xdr:rowOff>
    </xdr:from>
    <xdr:to>
      <xdr:col>10</xdr:col>
      <xdr:colOff>314325</xdr:colOff>
      <xdr:row>110</xdr:row>
      <xdr:rowOff>133350</xdr:rowOff>
    </xdr:to>
    <xdr:sp>
      <xdr:nvSpPr>
        <xdr:cNvPr id="3" name="Line 52"/>
        <xdr:cNvSpPr>
          <a:spLocks/>
        </xdr:cNvSpPr>
      </xdr:nvSpPr>
      <xdr:spPr>
        <a:xfrm>
          <a:off x="5895975" y="278796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101</xdr:row>
      <xdr:rowOff>133350</xdr:rowOff>
    </xdr:from>
    <xdr:to>
      <xdr:col>10</xdr:col>
      <xdr:colOff>314325</xdr:colOff>
      <xdr:row>101</xdr:row>
      <xdr:rowOff>133350</xdr:rowOff>
    </xdr:to>
    <xdr:sp>
      <xdr:nvSpPr>
        <xdr:cNvPr id="4" name="Line 53"/>
        <xdr:cNvSpPr>
          <a:spLocks/>
        </xdr:cNvSpPr>
      </xdr:nvSpPr>
      <xdr:spPr>
        <a:xfrm>
          <a:off x="5895975" y="25707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194</xdr:row>
      <xdr:rowOff>133350</xdr:rowOff>
    </xdr:from>
    <xdr:to>
      <xdr:col>10</xdr:col>
      <xdr:colOff>314325</xdr:colOff>
      <xdr:row>194</xdr:row>
      <xdr:rowOff>133350</xdr:rowOff>
    </xdr:to>
    <xdr:sp>
      <xdr:nvSpPr>
        <xdr:cNvPr id="5" name="Line 54"/>
        <xdr:cNvSpPr>
          <a:spLocks/>
        </xdr:cNvSpPr>
      </xdr:nvSpPr>
      <xdr:spPr>
        <a:xfrm>
          <a:off x="5895975" y="462057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26</xdr:row>
      <xdr:rowOff>133350</xdr:rowOff>
    </xdr:from>
    <xdr:to>
      <xdr:col>10</xdr:col>
      <xdr:colOff>314325</xdr:colOff>
      <xdr:row>26</xdr:row>
      <xdr:rowOff>133350</xdr:rowOff>
    </xdr:to>
    <xdr:sp>
      <xdr:nvSpPr>
        <xdr:cNvPr id="6" name="Line 55"/>
        <xdr:cNvSpPr>
          <a:spLocks/>
        </xdr:cNvSpPr>
      </xdr:nvSpPr>
      <xdr:spPr>
        <a:xfrm>
          <a:off x="5895975" y="62484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188</xdr:row>
      <xdr:rowOff>133350</xdr:rowOff>
    </xdr:from>
    <xdr:to>
      <xdr:col>10</xdr:col>
      <xdr:colOff>314325</xdr:colOff>
      <xdr:row>188</xdr:row>
      <xdr:rowOff>133350</xdr:rowOff>
    </xdr:to>
    <xdr:sp>
      <xdr:nvSpPr>
        <xdr:cNvPr id="7" name="Line 71"/>
        <xdr:cNvSpPr>
          <a:spLocks/>
        </xdr:cNvSpPr>
      </xdr:nvSpPr>
      <xdr:spPr>
        <a:xfrm>
          <a:off x="5895975" y="453199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129</xdr:row>
      <xdr:rowOff>133350</xdr:rowOff>
    </xdr:from>
    <xdr:to>
      <xdr:col>10</xdr:col>
      <xdr:colOff>314325</xdr:colOff>
      <xdr:row>129</xdr:row>
      <xdr:rowOff>133350</xdr:rowOff>
    </xdr:to>
    <xdr:sp>
      <xdr:nvSpPr>
        <xdr:cNvPr id="8" name="Line 72"/>
        <xdr:cNvSpPr>
          <a:spLocks/>
        </xdr:cNvSpPr>
      </xdr:nvSpPr>
      <xdr:spPr>
        <a:xfrm>
          <a:off x="5895975" y="324612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31</xdr:row>
      <xdr:rowOff>133350</xdr:rowOff>
    </xdr:from>
    <xdr:to>
      <xdr:col>10</xdr:col>
      <xdr:colOff>314325</xdr:colOff>
      <xdr:row>31</xdr:row>
      <xdr:rowOff>133350</xdr:rowOff>
    </xdr:to>
    <xdr:sp>
      <xdr:nvSpPr>
        <xdr:cNvPr id="9" name="Line 73"/>
        <xdr:cNvSpPr>
          <a:spLocks/>
        </xdr:cNvSpPr>
      </xdr:nvSpPr>
      <xdr:spPr>
        <a:xfrm>
          <a:off x="5895975" y="69246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89</xdr:row>
      <xdr:rowOff>133350</xdr:rowOff>
    </xdr:from>
    <xdr:to>
      <xdr:col>10</xdr:col>
      <xdr:colOff>314325</xdr:colOff>
      <xdr:row>89</xdr:row>
      <xdr:rowOff>133350</xdr:rowOff>
    </xdr:to>
    <xdr:sp>
      <xdr:nvSpPr>
        <xdr:cNvPr id="10" name="Line 75"/>
        <xdr:cNvSpPr>
          <a:spLocks/>
        </xdr:cNvSpPr>
      </xdr:nvSpPr>
      <xdr:spPr>
        <a:xfrm>
          <a:off x="5895975" y="22774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143</xdr:row>
      <xdr:rowOff>133350</xdr:rowOff>
    </xdr:from>
    <xdr:to>
      <xdr:col>10</xdr:col>
      <xdr:colOff>314325</xdr:colOff>
      <xdr:row>143</xdr:row>
      <xdr:rowOff>133350</xdr:rowOff>
    </xdr:to>
    <xdr:sp>
      <xdr:nvSpPr>
        <xdr:cNvPr id="11" name="Line 72"/>
        <xdr:cNvSpPr>
          <a:spLocks/>
        </xdr:cNvSpPr>
      </xdr:nvSpPr>
      <xdr:spPr>
        <a:xfrm>
          <a:off x="5895975" y="354711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248</xdr:row>
      <xdr:rowOff>133350</xdr:rowOff>
    </xdr:from>
    <xdr:to>
      <xdr:col>10</xdr:col>
      <xdr:colOff>314325</xdr:colOff>
      <xdr:row>248</xdr:row>
      <xdr:rowOff>133350</xdr:rowOff>
    </xdr:to>
    <xdr:sp>
      <xdr:nvSpPr>
        <xdr:cNvPr id="12" name="Line 61"/>
        <xdr:cNvSpPr>
          <a:spLocks/>
        </xdr:cNvSpPr>
      </xdr:nvSpPr>
      <xdr:spPr>
        <a:xfrm>
          <a:off x="5895975" y="59235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237</xdr:row>
      <xdr:rowOff>133350</xdr:rowOff>
    </xdr:from>
    <xdr:to>
      <xdr:col>10</xdr:col>
      <xdr:colOff>314325</xdr:colOff>
      <xdr:row>237</xdr:row>
      <xdr:rowOff>133350</xdr:rowOff>
    </xdr:to>
    <xdr:sp>
      <xdr:nvSpPr>
        <xdr:cNvPr id="13" name="Line 77"/>
        <xdr:cNvSpPr>
          <a:spLocks/>
        </xdr:cNvSpPr>
      </xdr:nvSpPr>
      <xdr:spPr>
        <a:xfrm>
          <a:off x="5895975" y="566070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275</xdr:row>
      <xdr:rowOff>133350</xdr:rowOff>
    </xdr:from>
    <xdr:to>
      <xdr:col>10</xdr:col>
      <xdr:colOff>314325</xdr:colOff>
      <xdr:row>275</xdr:row>
      <xdr:rowOff>133350</xdr:rowOff>
    </xdr:to>
    <xdr:sp>
      <xdr:nvSpPr>
        <xdr:cNvPr id="14" name="Line 77"/>
        <xdr:cNvSpPr>
          <a:spLocks/>
        </xdr:cNvSpPr>
      </xdr:nvSpPr>
      <xdr:spPr>
        <a:xfrm>
          <a:off x="5895975" y="656939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203</xdr:row>
      <xdr:rowOff>133350</xdr:rowOff>
    </xdr:from>
    <xdr:to>
      <xdr:col>10</xdr:col>
      <xdr:colOff>314325</xdr:colOff>
      <xdr:row>203</xdr:row>
      <xdr:rowOff>133350</xdr:rowOff>
    </xdr:to>
    <xdr:sp>
      <xdr:nvSpPr>
        <xdr:cNvPr id="15" name="Line 77"/>
        <xdr:cNvSpPr>
          <a:spLocks/>
        </xdr:cNvSpPr>
      </xdr:nvSpPr>
      <xdr:spPr>
        <a:xfrm>
          <a:off x="5895975" y="48301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146</xdr:row>
      <xdr:rowOff>133350</xdr:rowOff>
    </xdr:from>
    <xdr:to>
      <xdr:col>10</xdr:col>
      <xdr:colOff>314325</xdr:colOff>
      <xdr:row>146</xdr:row>
      <xdr:rowOff>133350</xdr:rowOff>
    </xdr:to>
    <xdr:sp>
      <xdr:nvSpPr>
        <xdr:cNvPr id="16" name="Line 75"/>
        <xdr:cNvSpPr>
          <a:spLocks/>
        </xdr:cNvSpPr>
      </xdr:nvSpPr>
      <xdr:spPr>
        <a:xfrm>
          <a:off x="5895975" y="361473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371475</xdr:colOff>
      <xdr:row>136</xdr:row>
      <xdr:rowOff>133350</xdr:rowOff>
    </xdr:from>
    <xdr:to>
      <xdr:col>10</xdr:col>
      <xdr:colOff>323850</xdr:colOff>
      <xdr:row>136</xdr:row>
      <xdr:rowOff>133350</xdr:rowOff>
    </xdr:to>
    <xdr:sp>
      <xdr:nvSpPr>
        <xdr:cNvPr id="17" name="Line 72"/>
        <xdr:cNvSpPr>
          <a:spLocks/>
        </xdr:cNvSpPr>
      </xdr:nvSpPr>
      <xdr:spPr>
        <a:xfrm>
          <a:off x="6572250" y="33861375"/>
          <a:ext cx="1304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262</xdr:row>
      <xdr:rowOff>133350</xdr:rowOff>
    </xdr:from>
    <xdr:to>
      <xdr:col>10</xdr:col>
      <xdr:colOff>314325</xdr:colOff>
      <xdr:row>262</xdr:row>
      <xdr:rowOff>133350</xdr:rowOff>
    </xdr:to>
    <xdr:sp>
      <xdr:nvSpPr>
        <xdr:cNvPr id="18" name="Line 61"/>
        <xdr:cNvSpPr>
          <a:spLocks/>
        </xdr:cNvSpPr>
      </xdr:nvSpPr>
      <xdr:spPr>
        <a:xfrm>
          <a:off x="5895975" y="626840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409575</xdr:colOff>
      <xdr:row>22</xdr:row>
      <xdr:rowOff>133350</xdr:rowOff>
    </xdr:from>
    <xdr:to>
      <xdr:col>10</xdr:col>
      <xdr:colOff>333375</xdr:colOff>
      <xdr:row>22</xdr:row>
      <xdr:rowOff>133350</xdr:rowOff>
    </xdr:to>
    <xdr:sp>
      <xdr:nvSpPr>
        <xdr:cNvPr id="19" name="Line 30"/>
        <xdr:cNvSpPr>
          <a:spLocks/>
        </xdr:cNvSpPr>
      </xdr:nvSpPr>
      <xdr:spPr>
        <a:xfrm>
          <a:off x="7296150" y="53340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77</xdr:row>
      <xdr:rowOff>47625</xdr:rowOff>
    </xdr:from>
    <xdr:to>
      <xdr:col>14</xdr:col>
      <xdr:colOff>95250</xdr:colOff>
      <xdr:row>79</xdr:row>
      <xdr:rowOff>161925</xdr:rowOff>
    </xdr:to>
    <xdr:sp>
      <xdr:nvSpPr>
        <xdr:cNvPr id="20" name="Right Brace 34"/>
        <xdr:cNvSpPr>
          <a:spLocks/>
        </xdr:cNvSpPr>
      </xdr:nvSpPr>
      <xdr:spPr>
        <a:xfrm>
          <a:off x="8963025" y="20793075"/>
          <a:ext cx="476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150</xdr:row>
      <xdr:rowOff>133350</xdr:rowOff>
    </xdr:from>
    <xdr:to>
      <xdr:col>10</xdr:col>
      <xdr:colOff>314325</xdr:colOff>
      <xdr:row>150</xdr:row>
      <xdr:rowOff>133350</xdr:rowOff>
    </xdr:to>
    <xdr:sp>
      <xdr:nvSpPr>
        <xdr:cNvPr id="21" name="Line 75"/>
        <xdr:cNvSpPr>
          <a:spLocks/>
        </xdr:cNvSpPr>
      </xdr:nvSpPr>
      <xdr:spPr>
        <a:xfrm>
          <a:off x="5895975" y="370522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154</xdr:row>
      <xdr:rowOff>133350</xdr:rowOff>
    </xdr:from>
    <xdr:to>
      <xdr:col>10</xdr:col>
      <xdr:colOff>314325</xdr:colOff>
      <xdr:row>154</xdr:row>
      <xdr:rowOff>133350</xdr:rowOff>
    </xdr:to>
    <xdr:sp>
      <xdr:nvSpPr>
        <xdr:cNvPr id="22" name="Line 75"/>
        <xdr:cNvSpPr>
          <a:spLocks/>
        </xdr:cNvSpPr>
      </xdr:nvSpPr>
      <xdr:spPr>
        <a:xfrm>
          <a:off x="5895975" y="38014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581025</xdr:colOff>
      <xdr:row>108</xdr:row>
      <xdr:rowOff>123825</xdr:rowOff>
    </xdr:from>
    <xdr:to>
      <xdr:col>10</xdr:col>
      <xdr:colOff>285750</xdr:colOff>
      <xdr:row>108</xdr:row>
      <xdr:rowOff>123825</xdr:rowOff>
    </xdr:to>
    <xdr:sp>
      <xdr:nvSpPr>
        <xdr:cNvPr id="23" name="Straight Arrow Connector 31"/>
        <xdr:cNvSpPr>
          <a:spLocks/>
        </xdr:cNvSpPr>
      </xdr:nvSpPr>
      <xdr:spPr>
        <a:xfrm>
          <a:off x="7467600" y="27432000"/>
          <a:ext cx="371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158</xdr:row>
      <xdr:rowOff>133350</xdr:rowOff>
    </xdr:from>
    <xdr:to>
      <xdr:col>10</xdr:col>
      <xdr:colOff>314325</xdr:colOff>
      <xdr:row>158</xdr:row>
      <xdr:rowOff>133350</xdr:rowOff>
    </xdr:to>
    <xdr:sp>
      <xdr:nvSpPr>
        <xdr:cNvPr id="24" name="Line 75"/>
        <xdr:cNvSpPr>
          <a:spLocks/>
        </xdr:cNvSpPr>
      </xdr:nvSpPr>
      <xdr:spPr>
        <a:xfrm>
          <a:off x="5895975" y="389191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161</xdr:row>
      <xdr:rowOff>133350</xdr:rowOff>
    </xdr:from>
    <xdr:to>
      <xdr:col>10</xdr:col>
      <xdr:colOff>314325</xdr:colOff>
      <xdr:row>161</xdr:row>
      <xdr:rowOff>133350</xdr:rowOff>
    </xdr:to>
    <xdr:sp>
      <xdr:nvSpPr>
        <xdr:cNvPr id="25" name="Line 75"/>
        <xdr:cNvSpPr>
          <a:spLocks/>
        </xdr:cNvSpPr>
      </xdr:nvSpPr>
      <xdr:spPr>
        <a:xfrm>
          <a:off x="5895975" y="395859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523875</xdr:colOff>
      <xdr:row>206</xdr:row>
      <xdr:rowOff>123825</xdr:rowOff>
    </xdr:from>
    <xdr:to>
      <xdr:col>10</xdr:col>
      <xdr:colOff>123825</xdr:colOff>
      <xdr:row>206</xdr:row>
      <xdr:rowOff>123825</xdr:rowOff>
    </xdr:to>
    <xdr:sp>
      <xdr:nvSpPr>
        <xdr:cNvPr id="26" name="Straight Arrow Connector 37"/>
        <xdr:cNvSpPr>
          <a:spLocks/>
        </xdr:cNvSpPr>
      </xdr:nvSpPr>
      <xdr:spPr>
        <a:xfrm>
          <a:off x="7410450" y="4902517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38</xdr:row>
      <xdr:rowOff>142875</xdr:rowOff>
    </xdr:from>
    <xdr:to>
      <xdr:col>9</xdr:col>
      <xdr:colOff>180975</xdr:colOff>
      <xdr:row>38</xdr:row>
      <xdr:rowOff>142875</xdr:rowOff>
    </xdr:to>
    <xdr:sp>
      <xdr:nvSpPr>
        <xdr:cNvPr id="27" name="Line 73"/>
        <xdr:cNvSpPr>
          <a:spLocks/>
        </xdr:cNvSpPr>
      </xdr:nvSpPr>
      <xdr:spPr>
        <a:xfrm flipV="1">
          <a:off x="6724650" y="866775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581025</xdr:colOff>
      <xdr:row>71</xdr:row>
      <xdr:rowOff>114300</xdr:rowOff>
    </xdr:from>
    <xdr:to>
      <xdr:col>8</xdr:col>
      <xdr:colOff>200025</xdr:colOff>
      <xdr:row>71</xdr:row>
      <xdr:rowOff>114300</xdr:rowOff>
    </xdr:to>
    <xdr:sp>
      <xdr:nvSpPr>
        <xdr:cNvPr id="28" name="Straight Arrow Connector 38"/>
        <xdr:cNvSpPr>
          <a:spLocks/>
        </xdr:cNvSpPr>
      </xdr:nvSpPr>
      <xdr:spPr>
        <a:xfrm>
          <a:off x="6057900" y="19116675"/>
          <a:ext cx="342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118</xdr:row>
      <xdr:rowOff>66675</xdr:rowOff>
    </xdr:from>
    <xdr:to>
      <xdr:col>14</xdr:col>
      <xdr:colOff>85725</xdr:colOff>
      <xdr:row>120</xdr:row>
      <xdr:rowOff>161925</xdr:rowOff>
    </xdr:to>
    <xdr:sp>
      <xdr:nvSpPr>
        <xdr:cNvPr id="29" name="Right Brace 36"/>
        <xdr:cNvSpPr>
          <a:spLocks/>
        </xdr:cNvSpPr>
      </xdr:nvSpPr>
      <xdr:spPr>
        <a:xfrm>
          <a:off x="8963025" y="29546550"/>
          <a:ext cx="38100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419100</xdr:colOff>
      <xdr:row>138</xdr:row>
      <xdr:rowOff>123825</xdr:rowOff>
    </xdr:from>
    <xdr:to>
      <xdr:col>10</xdr:col>
      <xdr:colOff>333375</xdr:colOff>
      <xdr:row>138</xdr:row>
      <xdr:rowOff>123825</xdr:rowOff>
    </xdr:to>
    <xdr:sp>
      <xdr:nvSpPr>
        <xdr:cNvPr id="30" name="Line 72"/>
        <xdr:cNvSpPr>
          <a:spLocks/>
        </xdr:cNvSpPr>
      </xdr:nvSpPr>
      <xdr:spPr>
        <a:xfrm>
          <a:off x="7305675" y="343471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561975</xdr:colOff>
      <xdr:row>196</xdr:row>
      <xdr:rowOff>123825</xdr:rowOff>
    </xdr:from>
    <xdr:to>
      <xdr:col>8</xdr:col>
      <xdr:colOff>333375</xdr:colOff>
      <xdr:row>196</xdr:row>
      <xdr:rowOff>123825</xdr:rowOff>
    </xdr:to>
    <xdr:sp>
      <xdr:nvSpPr>
        <xdr:cNvPr id="31" name="Line 54"/>
        <xdr:cNvSpPr>
          <a:spLocks/>
        </xdr:cNvSpPr>
      </xdr:nvSpPr>
      <xdr:spPr>
        <a:xfrm>
          <a:off x="6038850" y="466820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200</xdr:row>
      <xdr:rowOff>123825</xdr:rowOff>
    </xdr:from>
    <xdr:to>
      <xdr:col>10</xdr:col>
      <xdr:colOff>333375</xdr:colOff>
      <xdr:row>200</xdr:row>
      <xdr:rowOff>123825</xdr:rowOff>
    </xdr:to>
    <xdr:sp>
      <xdr:nvSpPr>
        <xdr:cNvPr id="32" name="Line 54"/>
        <xdr:cNvSpPr>
          <a:spLocks/>
        </xdr:cNvSpPr>
      </xdr:nvSpPr>
      <xdr:spPr>
        <a:xfrm>
          <a:off x="7448550" y="476345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523875</xdr:colOff>
      <xdr:row>209</xdr:row>
      <xdr:rowOff>123825</xdr:rowOff>
    </xdr:from>
    <xdr:to>
      <xdr:col>10</xdr:col>
      <xdr:colOff>123825</xdr:colOff>
      <xdr:row>209</xdr:row>
      <xdr:rowOff>123825</xdr:rowOff>
    </xdr:to>
    <xdr:sp>
      <xdr:nvSpPr>
        <xdr:cNvPr id="33" name="Straight Arrow Connector 42"/>
        <xdr:cNvSpPr>
          <a:spLocks/>
        </xdr:cNvSpPr>
      </xdr:nvSpPr>
      <xdr:spPr>
        <a:xfrm>
          <a:off x="7410450" y="4976812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213</xdr:row>
      <xdr:rowOff>133350</xdr:rowOff>
    </xdr:from>
    <xdr:to>
      <xdr:col>9</xdr:col>
      <xdr:colOff>161925</xdr:colOff>
      <xdr:row>213</xdr:row>
      <xdr:rowOff>133350</xdr:rowOff>
    </xdr:to>
    <xdr:sp>
      <xdr:nvSpPr>
        <xdr:cNvPr id="34" name="Straight Arrow Connector 43"/>
        <xdr:cNvSpPr>
          <a:spLocks/>
        </xdr:cNvSpPr>
      </xdr:nvSpPr>
      <xdr:spPr>
        <a:xfrm>
          <a:off x="6743700" y="50768250"/>
          <a:ext cx="304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229</xdr:row>
      <xdr:rowOff>133350</xdr:rowOff>
    </xdr:from>
    <xdr:to>
      <xdr:col>9</xdr:col>
      <xdr:colOff>114300</xdr:colOff>
      <xdr:row>229</xdr:row>
      <xdr:rowOff>133350</xdr:rowOff>
    </xdr:to>
    <xdr:sp>
      <xdr:nvSpPr>
        <xdr:cNvPr id="35" name="Straight Arrow Connector 40"/>
        <xdr:cNvSpPr>
          <a:spLocks/>
        </xdr:cNvSpPr>
      </xdr:nvSpPr>
      <xdr:spPr>
        <a:xfrm>
          <a:off x="6086475" y="54702075"/>
          <a:ext cx="914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226</xdr:row>
      <xdr:rowOff>114300</xdr:rowOff>
    </xdr:from>
    <xdr:to>
      <xdr:col>10</xdr:col>
      <xdr:colOff>323850</xdr:colOff>
      <xdr:row>226</xdr:row>
      <xdr:rowOff>114300</xdr:rowOff>
    </xdr:to>
    <xdr:sp>
      <xdr:nvSpPr>
        <xdr:cNvPr id="36" name="Straight Arrow Connector 44"/>
        <xdr:cNvSpPr>
          <a:spLocks/>
        </xdr:cNvSpPr>
      </xdr:nvSpPr>
      <xdr:spPr>
        <a:xfrm>
          <a:off x="7429500" y="53968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243</xdr:row>
      <xdr:rowOff>123825</xdr:rowOff>
    </xdr:from>
    <xdr:to>
      <xdr:col>10</xdr:col>
      <xdr:colOff>171450</xdr:colOff>
      <xdr:row>243</xdr:row>
      <xdr:rowOff>123825</xdr:rowOff>
    </xdr:to>
    <xdr:sp>
      <xdr:nvSpPr>
        <xdr:cNvPr id="37" name="Straight Arrow Connector 47"/>
        <xdr:cNvSpPr>
          <a:spLocks/>
        </xdr:cNvSpPr>
      </xdr:nvSpPr>
      <xdr:spPr>
        <a:xfrm>
          <a:off x="7324725" y="5803582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241</xdr:row>
      <xdr:rowOff>133350</xdr:rowOff>
    </xdr:from>
    <xdr:to>
      <xdr:col>10</xdr:col>
      <xdr:colOff>314325</xdr:colOff>
      <xdr:row>241</xdr:row>
      <xdr:rowOff>133350</xdr:rowOff>
    </xdr:to>
    <xdr:sp>
      <xdr:nvSpPr>
        <xdr:cNvPr id="38" name="Line 77"/>
        <xdr:cNvSpPr>
          <a:spLocks/>
        </xdr:cNvSpPr>
      </xdr:nvSpPr>
      <xdr:spPr>
        <a:xfrm>
          <a:off x="5895975" y="575500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267</xdr:row>
      <xdr:rowOff>133350</xdr:rowOff>
    </xdr:from>
    <xdr:to>
      <xdr:col>10</xdr:col>
      <xdr:colOff>314325</xdr:colOff>
      <xdr:row>267</xdr:row>
      <xdr:rowOff>133350</xdr:rowOff>
    </xdr:to>
    <xdr:sp>
      <xdr:nvSpPr>
        <xdr:cNvPr id="39" name="Line 77"/>
        <xdr:cNvSpPr>
          <a:spLocks/>
        </xdr:cNvSpPr>
      </xdr:nvSpPr>
      <xdr:spPr>
        <a:xfrm>
          <a:off x="5895975" y="638270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166</xdr:row>
      <xdr:rowOff>133350</xdr:rowOff>
    </xdr:from>
    <xdr:to>
      <xdr:col>10</xdr:col>
      <xdr:colOff>314325</xdr:colOff>
      <xdr:row>166</xdr:row>
      <xdr:rowOff>133350</xdr:rowOff>
    </xdr:to>
    <xdr:sp>
      <xdr:nvSpPr>
        <xdr:cNvPr id="40" name="Line 77"/>
        <xdr:cNvSpPr>
          <a:spLocks/>
        </xdr:cNvSpPr>
      </xdr:nvSpPr>
      <xdr:spPr>
        <a:xfrm>
          <a:off x="5895975" y="407574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137</xdr:row>
      <xdr:rowOff>133350</xdr:rowOff>
    </xdr:from>
    <xdr:to>
      <xdr:col>10</xdr:col>
      <xdr:colOff>295275</xdr:colOff>
      <xdr:row>137</xdr:row>
      <xdr:rowOff>133350</xdr:rowOff>
    </xdr:to>
    <xdr:sp>
      <xdr:nvSpPr>
        <xdr:cNvPr id="1" name="Line 30"/>
        <xdr:cNvSpPr>
          <a:spLocks/>
        </xdr:cNvSpPr>
      </xdr:nvSpPr>
      <xdr:spPr>
        <a:xfrm>
          <a:off x="5829300" y="120396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385</xdr:row>
      <xdr:rowOff>133350</xdr:rowOff>
    </xdr:from>
    <xdr:to>
      <xdr:col>10</xdr:col>
      <xdr:colOff>314325</xdr:colOff>
      <xdr:row>385</xdr:row>
      <xdr:rowOff>133350</xdr:rowOff>
    </xdr:to>
    <xdr:sp>
      <xdr:nvSpPr>
        <xdr:cNvPr id="2" name="Line 48"/>
        <xdr:cNvSpPr>
          <a:spLocks/>
        </xdr:cNvSpPr>
      </xdr:nvSpPr>
      <xdr:spPr>
        <a:xfrm>
          <a:off x="5848350" y="45138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269</xdr:row>
      <xdr:rowOff>133350</xdr:rowOff>
    </xdr:from>
    <xdr:to>
      <xdr:col>10</xdr:col>
      <xdr:colOff>314325</xdr:colOff>
      <xdr:row>269</xdr:row>
      <xdr:rowOff>133350</xdr:rowOff>
    </xdr:to>
    <xdr:sp>
      <xdr:nvSpPr>
        <xdr:cNvPr id="3" name="Line 52"/>
        <xdr:cNvSpPr>
          <a:spLocks/>
        </xdr:cNvSpPr>
      </xdr:nvSpPr>
      <xdr:spPr>
        <a:xfrm>
          <a:off x="5848350" y="30279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361950</xdr:colOff>
      <xdr:row>238</xdr:row>
      <xdr:rowOff>133350</xdr:rowOff>
    </xdr:from>
    <xdr:to>
      <xdr:col>10</xdr:col>
      <xdr:colOff>257175</xdr:colOff>
      <xdr:row>238</xdr:row>
      <xdr:rowOff>133350</xdr:rowOff>
    </xdr:to>
    <xdr:sp>
      <xdr:nvSpPr>
        <xdr:cNvPr id="4" name="Line 53"/>
        <xdr:cNvSpPr>
          <a:spLocks/>
        </xdr:cNvSpPr>
      </xdr:nvSpPr>
      <xdr:spPr>
        <a:xfrm>
          <a:off x="5791200" y="245840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86</xdr:row>
      <xdr:rowOff>133350</xdr:rowOff>
    </xdr:from>
    <xdr:to>
      <xdr:col>10</xdr:col>
      <xdr:colOff>314325</xdr:colOff>
      <xdr:row>86</xdr:row>
      <xdr:rowOff>133350</xdr:rowOff>
    </xdr:to>
    <xdr:sp>
      <xdr:nvSpPr>
        <xdr:cNvPr id="5" name="Line 54"/>
        <xdr:cNvSpPr>
          <a:spLocks/>
        </xdr:cNvSpPr>
      </xdr:nvSpPr>
      <xdr:spPr>
        <a:xfrm>
          <a:off x="5848350" y="64103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162</xdr:row>
      <xdr:rowOff>133350</xdr:rowOff>
    </xdr:from>
    <xdr:to>
      <xdr:col>10</xdr:col>
      <xdr:colOff>314325</xdr:colOff>
      <xdr:row>162</xdr:row>
      <xdr:rowOff>133350</xdr:rowOff>
    </xdr:to>
    <xdr:sp>
      <xdr:nvSpPr>
        <xdr:cNvPr id="6" name="Line 55"/>
        <xdr:cNvSpPr>
          <a:spLocks/>
        </xdr:cNvSpPr>
      </xdr:nvSpPr>
      <xdr:spPr>
        <a:xfrm>
          <a:off x="5848350" y="153924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81</xdr:row>
      <xdr:rowOff>133350</xdr:rowOff>
    </xdr:from>
    <xdr:to>
      <xdr:col>10</xdr:col>
      <xdr:colOff>314325</xdr:colOff>
      <xdr:row>81</xdr:row>
      <xdr:rowOff>133350</xdr:rowOff>
    </xdr:to>
    <xdr:sp>
      <xdr:nvSpPr>
        <xdr:cNvPr id="7" name="Line 71"/>
        <xdr:cNvSpPr>
          <a:spLocks/>
        </xdr:cNvSpPr>
      </xdr:nvSpPr>
      <xdr:spPr>
        <a:xfrm>
          <a:off x="5848350" y="59055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305</xdr:row>
      <xdr:rowOff>133350</xdr:rowOff>
    </xdr:from>
    <xdr:to>
      <xdr:col>10</xdr:col>
      <xdr:colOff>314325</xdr:colOff>
      <xdr:row>305</xdr:row>
      <xdr:rowOff>133350</xdr:rowOff>
    </xdr:to>
    <xdr:sp>
      <xdr:nvSpPr>
        <xdr:cNvPr id="8" name="Line 72"/>
        <xdr:cNvSpPr>
          <a:spLocks/>
        </xdr:cNvSpPr>
      </xdr:nvSpPr>
      <xdr:spPr>
        <a:xfrm>
          <a:off x="5848350" y="349853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163</xdr:row>
      <xdr:rowOff>171450</xdr:rowOff>
    </xdr:from>
    <xdr:to>
      <xdr:col>10</xdr:col>
      <xdr:colOff>314325</xdr:colOff>
      <xdr:row>163</xdr:row>
      <xdr:rowOff>171450</xdr:rowOff>
    </xdr:to>
    <xdr:sp>
      <xdr:nvSpPr>
        <xdr:cNvPr id="9" name="Line 73"/>
        <xdr:cNvSpPr>
          <a:spLocks/>
        </xdr:cNvSpPr>
      </xdr:nvSpPr>
      <xdr:spPr>
        <a:xfrm>
          <a:off x="5848350" y="155638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361950</xdr:colOff>
      <xdr:row>227</xdr:row>
      <xdr:rowOff>133350</xdr:rowOff>
    </xdr:from>
    <xdr:to>
      <xdr:col>10</xdr:col>
      <xdr:colOff>257175</xdr:colOff>
      <xdr:row>227</xdr:row>
      <xdr:rowOff>133350</xdr:rowOff>
    </xdr:to>
    <xdr:sp>
      <xdr:nvSpPr>
        <xdr:cNvPr id="10" name="Line 75"/>
        <xdr:cNvSpPr>
          <a:spLocks/>
        </xdr:cNvSpPr>
      </xdr:nvSpPr>
      <xdr:spPr>
        <a:xfrm>
          <a:off x="5791200" y="219741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361950</xdr:colOff>
      <xdr:row>315</xdr:row>
      <xdr:rowOff>142875</xdr:rowOff>
    </xdr:from>
    <xdr:to>
      <xdr:col>10</xdr:col>
      <xdr:colOff>257175</xdr:colOff>
      <xdr:row>315</xdr:row>
      <xdr:rowOff>142875</xdr:rowOff>
    </xdr:to>
    <xdr:sp>
      <xdr:nvSpPr>
        <xdr:cNvPr id="11" name="Line 72"/>
        <xdr:cNvSpPr>
          <a:spLocks/>
        </xdr:cNvSpPr>
      </xdr:nvSpPr>
      <xdr:spPr>
        <a:xfrm>
          <a:off x="5791200" y="370141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32</xdr:row>
      <xdr:rowOff>133350</xdr:rowOff>
    </xdr:from>
    <xdr:to>
      <xdr:col>10</xdr:col>
      <xdr:colOff>314325</xdr:colOff>
      <xdr:row>32</xdr:row>
      <xdr:rowOff>133350</xdr:rowOff>
    </xdr:to>
    <xdr:sp>
      <xdr:nvSpPr>
        <xdr:cNvPr id="12" name="Line 61"/>
        <xdr:cNvSpPr>
          <a:spLocks/>
        </xdr:cNvSpPr>
      </xdr:nvSpPr>
      <xdr:spPr>
        <a:xfrm>
          <a:off x="5848350" y="31527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133350</xdr:rowOff>
    </xdr:from>
    <xdr:to>
      <xdr:col>10</xdr:col>
      <xdr:colOff>314325</xdr:colOff>
      <xdr:row>10</xdr:row>
      <xdr:rowOff>133350</xdr:rowOff>
    </xdr:to>
    <xdr:sp>
      <xdr:nvSpPr>
        <xdr:cNvPr id="13" name="Line 77"/>
        <xdr:cNvSpPr>
          <a:spLocks/>
        </xdr:cNvSpPr>
      </xdr:nvSpPr>
      <xdr:spPr>
        <a:xfrm>
          <a:off x="5848350" y="26098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371475</xdr:colOff>
      <xdr:row>311</xdr:row>
      <xdr:rowOff>142875</xdr:rowOff>
    </xdr:from>
    <xdr:to>
      <xdr:col>10</xdr:col>
      <xdr:colOff>323850</xdr:colOff>
      <xdr:row>311</xdr:row>
      <xdr:rowOff>142875</xdr:rowOff>
    </xdr:to>
    <xdr:sp>
      <xdr:nvSpPr>
        <xdr:cNvPr id="14" name="Line 72"/>
        <xdr:cNvSpPr>
          <a:spLocks/>
        </xdr:cNvSpPr>
      </xdr:nvSpPr>
      <xdr:spPr>
        <a:xfrm>
          <a:off x="6524625" y="36290250"/>
          <a:ext cx="1304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46</xdr:row>
      <xdr:rowOff>133350</xdr:rowOff>
    </xdr:from>
    <xdr:to>
      <xdr:col>10</xdr:col>
      <xdr:colOff>314325</xdr:colOff>
      <xdr:row>46</xdr:row>
      <xdr:rowOff>133350</xdr:rowOff>
    </xdr:to>
    <xdr:sp>
      <xdr:nvSpPr>
        <xdr:cNvPr id="15" name="Line 61"/>
        <xdr:cNvSpPr>
          <a:spLocks/>
        </xdr:cNvSpPr>
      </xdr:nvSpPr>
      <xdr:spPr>
        <a:xfrm>
          <a:off x="5848350" y="31527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409575</xdr:colOff>
      <xdr:row>144</xdr:row>
      <xdr:rowOff>161925</xdr:rowOff>
    </xdr:from>
    <xdr:to>
      <xdr:col>10</xdr:col>
      <xdr:colOff>333375</xdr:colOff>
      <xdr:row>144</xdr:row>
      <xdr:rowOff>161925</xdr:rowOff>
    </xdr:to>
    <xdr:sp>
      <xdr:nvSpPr>
        <xdr:cNvPr id="16" name="Line 30"/>
        <xdr:cNvSpPr>
          <a:spLocks/>
        </xdr:cNvSpPr>
      </xdr:nvSpPr>
      <xdr:spPr>
        <a:xfrm>
          <a:off x="7248525" y="13144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100</xdr:row>
      <xdr:rowOff>133350</xdr:rowOff>
    </xdr:from>
    <xdr:to>
      <xdr:col>10</xdr:col>
      <xdr:colOff>314325</xdr:colOff>
      <xdr:row>100</xdr:row>
      <xdr:rowOff>133350</xdr:rowOff>
    </xdr:to>
    <xdr:sp>
      <xdr:nvSpPr>
        <xdr:cNvPr id="17" name="Line 75"/>
        <xdr:cNvSpPr>
          <a:spLocks/>
        </xdr:cNvSpPr>
      </xdr:nvSpPr>
      <xdr:spPr>
        <a:xfrm>
          <a:off x="5848350" y="74009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331</xdr:row>
      <xdr:rowOff>133350</xdr:rowOff>
    </xdr:from>
    <xdr:to>
      <xdr:col>10</xdr:col>
      <xdr:colOff>314325</xdr:colOff>
      <xdr:row>331</xdr:row>
      <xdr:rowOff>133350</xdr:rowOff>
    </xdr:to>
    <xdr:sp>
      <xdr:nvSpPr>
        <xdr:cNvPr id="18" name="Line 75"/>
        <xdr:cNvSpPr>
          <a:spLocks/>
        </xdr:cNvSpPr>
      </xdr:nvSpPr>
      <xdr:spPr>
        <a:xfrm>
          <a:off x="5848350" y="386524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313</xdr:row>
      <xdr:rowOff>123825</xdr:rowOff>
    </xdr:from>
    <xdr:to>
      <xdr:col>10</xdr:col>
      <xdr:colOff>361950</xdr:colOff>
      <xdr:row>313</xdr:row>
      <xdr:rowOff>123825</xdr:rowOff>
    </xdr:to>
    <xdr:sp>
      <xdr:nvSpPr>
        <xdr:cNvPr id="19" name="Line 72"/>
        <xdr:cNvSpPr>
          <a:spLocks/>
        </xdr:cNvSpPr>
      </xdr:nvSpPr>
      <xdr:spPr>
        <a:xfrm>
          <a:off x="7286625" y="36766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114300</xdr:rowOff>
    </xdr:from>
    <xdr:to>
      <xdr:col>8</xdr:col>
      <xdr:colOff>685800</xdr:colOff>
      <xdr:row>17</xdr:row>
      <xdr:rowOff>114300</xdr:rowOff>
    </xdr:to>
    <xdr:sp>
      <xdr:nvSpPr>
        <xdr:cNvPr id="20" name="Straight Arrow Connector 41"/>
        <xdr:cNvSpPr>
          <a:spLocks/>
        </xdr:cNvSpPr>
      </xdr:nvSpPr>
      <xdr:spPr>
        <a:xfrm>
          <a:off x="6200775" y="31527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114300</xdr:rowOff>
    </xdr:from>
    <xdr:to>
      <xdr:col>8</xdr:col>
      <xdr:colOff>685800</xdr:colOff>
      <xdr:row>19</xdr:row>
      <xdr:rowOff>114300</xdr:rowOff>
    </xdr:to>
    <xdr:sp>
      <xdr:nvSpPr>
        <xdr:cNvPr id="21" name="Straight Arrow Connector 42"/>
        <xdr:cNvSpPr>
          <a:spLocks/>
        </xdr:cNvSpPr>
      </xdr:nvSpPr>
      <xdr:spPr>
        <a:xfrm>
          <a:off x="6200775" y="31527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114300</xdr:rowOff>
    </xdr:from>
    <xdr:to>
      <xdr:col>8</xdr:col>
      <xdr:colOff>685800</xdr:colOff>
      <xdr:row>20</xdr:row>
      <xdr:rowOff>114300</xdr:rowOff>
    </xdr:to>
    <xdr:sp>
      <xdr:nvSpPr>
        <xdr:cNvPr id="22" name="Straight Arrow Connector 43"/>
        <xdr:cNvSpPr>
          <a:spLocks/>
        </xdr:cNvSpPr>
      </xdr:nvSpPr>
      <xdr:spPr>
        <a:xfrm>
          <a:off x="6200775" y="31527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114300</xdr:rowOff>
    </xdr:from>
    <xdr:to>
      <xdr:col>8</xdr:col>
      <xdr:colOff>685800</xdr:colOff>
      <xdr:row>22</xdr:row>
      <xdr:rowOff>114300</xdr:rowOff>
    </xdr:to>
    <xdr:sp>
      <xdr:nvSpPr>
        <xdr:cNvPr id="23" name="Straight Arrow Connector 44"/>
        <xdr:cNvSpPr>
          <a:spLocks/>
        </xdr:cNvSpPr>
      </xdr:nvSpPr>
      <xdr:spPr>
        <a:xfrm>
          <a:off x="6200775" y="31527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114300</xdr:rowOff>
    </xdr:from>
    <xdr:to>
      <xdr:col>8</xdr:col>
      <xdr:colOff>685800</xdr:colOff>
      <xdr:row>25</xdr:row>
      <xdr:rowOff>114300</xdr:rowOff>
    </xdr:to>
    <xdr:sp>
      <xdr:nvSpPr>
        <xdr:cNvPr id="24" name="Straight Arrow Connector 45"/>
        <xdr:cNvSpPr>
          <a:spLocks/>
        </xdr:cNvSpPr>
      </xdr:nvSpPr>
      <xdr:spPr>
        <a:xfrm>
          <a:off x="6200775" y="31527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15</xdr:row>
      <xdr:rowOff>133350</xdr:rowOff>
    </xdr:from>
    <xdr:to>
      <xdr:col>10</xdr:col>
      <xdr:colOff>314325</xdr:colOff>
      <xdr:row>15</xdr:row>
      <xdr:rowOff>133350</xdr:rowOff>
    </xdr:to>
    <xdr:sp>
      <xdr:nvSpPr>
        <xdr:cNvPr id="25" name="Line 77"/>
        <xdr:cNvSpPr>
          <a:spLocks/>
        </xdr:cNvSpPr>
      </xdr:nvSpPr>
      <xdr:spPr>
        <a:xfrm>
          <a:off x="5848350" y="31527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337</xdr:row>
      <xdr:rowOff>133350</xdr:rowOff>
    </xdr:from>
    <xdr:to>
      <xdr:col>10</xdr:col>
      <xdr:colOff>266700</xdr:colOff>
      <xdr:row>337</xdr:row>
      <xdr:rowOff>133350</xdr:rowOff>
    </xdr:to>
    <xdr:sp>
      <xdr:nvSpPr>
        <xdr:cNvPr id="26" name="Line 75"/>
        <xdr:cNvSpPr>
          <a:spLocks/>
        </xdr:cNvSpPr>
      </xdr:nvSpPr>
      <xdr:spPr>
        <a:xfrm>
          <a:off x="5800725" y="395287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58</xdr:row>
      <xdr:rowOff>133350</xdr:rowOff>
    </xdr:from>
    <xdr:to>
      <xdr:col>10</xdr:col>
      <xdr:colOff>314325</xdr:colOff>
      <xdr:row>58</xdr:row>
      <xdr:rowOff>133350</xdr:rowOff>
    </xdr:to>
    <xdr:sp>
      <xdr:nvSpPr>
        <xdr:cNvPr id="27" name="Line 77"/>
        <xdr:cNvSpPr>
          <a:spLocks/>
        </xdr:cNvSpPr>
      </xdr:nvSpPr>
      <xdr:spPr>
        <a:xfrm>
          <a:off x="5848350" y="31527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466725</xdr:colOff>
      <xdr:row>93</xdr:row>
      <xdr:rowOff>123825</xdr:rowOff>
    </xdr:from>
    <xdr:to>
      <xdr:col>10</xdr:col>
      <xdr:colOff>200025</xdr:colOff>
      <xdr:row>93</xdr:row>
      <xdr:rowOff>123825</xdr:rowOff>
    </xdr:to>
    <xdr:sp>
      <xdr:nvSpPr>
        <xdr:cNvPr id="28" name="Line 35"/>
        <xdr:cNvSpPr>
          <a:spLocks/>
        </xdr:cNvSpPr>
      </xdr:nvSpPr>
      <xdr:spPr>
        <a:xfrm>
          <a:off x="5895975" y="6410325"/>
          <a:ext cx="1809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160</xdr:row>
      <xdr:rowOff>133350</xdr:rowOff>
    </xdr:from>
    <xdr:to>
      <xdr:col>10</xdr:col>
      <xdr:colOff>314325</xdr:colOff>
      <xdr:row>160</xdr:row>
      <xdr:rowOff>133350</xdr:rowOff>
    </xdr:to>
    <xdr:sp>
      <xdr:nvSpPr>
        <xdr:cNvPr id="29" name="Line 55"/>
        <xdr:cNvSpPr>
          <a:spLocks/>
        </xdr:cNvSpPr>
      </xdr:nvSpPr>
      <xdr:spPr>
        <a:xfrm>
          <a:off x="5848350" y="153924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600075</xdr:colOff>
      <xdr:row>170</xdr:row>
      <xdr:rowOff>152400</xdr:rowOff>
    </xdr:from>
    <xdr:to>
      <xdr:col>10</xdr:col>
      <xdr:colOff>238125</xdr:colOff>
      <xdr:row>170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439025" y="17278350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175</xdr:row>
      <xdr:rowOff>104775</xdr:rowOff>
    </xdr:from>
    <xdr:to>
      <xdr:col>10</xdr:col>
      <xdr:colOff>323850</xdr:colOff>
      <xdr:row>175</xdr:row>
      <xdr:rowOff>104775</xdr:rowOff>
    </xdr:to>
    <xdr:sp>
      <xdr:nvSpPr>
        <xdr:cNvPr id="31" name="Line 55"/>
        <xdr:cNvSpPr>
          <a:spLocks/>
        </xdr:cNvSpPr>
      </xdr:nvSpPr>
      <xdr:spPr>
        <a:xfrm>
          <a:off x="5857875" y="18468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400050</xdr:colOff>
      <xdr:row>180</xdr:row>
      <xdr:rowOff>161925</xdr:rowOff>
    </xdr:from>
    <xdr:to>
      <xdr:col>10</xdr:col>
      <xdr:colOff>295275</xdr:colOff>
      <xdr:row>180</xdr:row>
      <xdr:rowOff>161925</xdr:rowOff>
    </xdr:to>
    <xdr:sp>
      <xdr:nvSpPr>
        <xdr:cNvPr id="32" name="Line 55"/>
        <xdr:cNvSpPr>
          <a:spLocks/>
        </xdr:cNvSpPr>
      </xdr:nvSpPr>
      <xdr:spPr>
        <a:xfrm>
          <a:off x="5829300" y="197643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438150</xdr:colOff>
      <xdr:row>182</xdr:row>
      <xdr:rowOff>133350</xdr:rowOff>
    </xdr:from>
    <xdr:to>
      <xdr:col>10</xdr:col>
      <xdr:colOff>333375</xdr:colOff>
      <xdr:row>182</xdr:row>
      <xdr:rowOff>133350</xdr:rowOff>
    </xdr:to>
    <xdr:sp>
      <xdr:nvSpPr>
        <xdr:cNvPr id="33" name="Line 55"/>
        <xdr:cNvSpPr>
          <a:spLocks/>
        </xdr:cNvSpPr>
      </xdr:nvSpPr>
      <xdr:spPr>
        <a:xfrm>
          <a:off x="5867400" y="198501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181</xdr:row>
      <xdr:rowOff>161925</xdr:rowOff>
    </xdr:from>
    <xdr:to>
      <xdr:col>10</xdr:col>
      <xdr:colOff>161925</xdr:colOff>
      <xdr:row>181</xdr:row>
      <xdr:rowOff>161925</xdr:rowOff>
    </xdr:to>
    <xdr:sp>
      <xdr:nvSpPr>
        <xdr:cNvPr id="34" name="Line 73"/>
        <xdr:cNvSpPr>
          <a:spLocks/>
        </xdr:cNvSpPr>
      </xdr:nvSpPr>
      <xdr:spPr>
        <a:xfrm flipV="1">
          <a:off x="7267575" y="19850100"/>
          <a:ext cx="400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213</xdr:row>
      <xdr:rowOff>133350</xdr:rowOff>
    </xdr:from>
    <xdr:to>
      <xdr:col>10</xdr:col>
      <xdr:colOff>171450</xdr:colOff>
      <xdr:row>213</xdr:row>
      <xdr:rowOff>133350</xdr:rowOff>
    </xdr:to>
    <xdr:sp>
      <xdr:nvSpPr>
        <xdr:cNvPr id="35" name="Line 73"/>
        <xdr:cNvSpPr>
          <a:spLocks/>
        </xdr:cNvSpPr>
      </xdr:nvSpPr>
      <xdr:spPr>
        <a:xfrm flipV="1">
          <a:off x="6800850" y="19850100"/>
          <a:ext cx="876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217</xdr:row>
      <xdr:rowOff>133350</xdr:rowOff>
    </xdr:from>
    <xdr:to>
      <xdr:col>10</xdr:col>
      <xdr:colOff>266700</xdr:colOff>
      <xdr:row>217</xdr:row>
      <xdr:rowOff>133350</xdr:rowOff>
    </xdr:to>
    <xdr:sp>
      <xdr:nvSpPr>
        <xdr:cNvPr id="36" name="Line 73"/>
        <xdr:cNvSpPr>
          <a:spLocks/>
        </xdr:cNvSpPr>
      </xdr:nvSpPr>
      <xdr:spPr>
        <a:xfrm flipV="1">
          <a:off x="7372350" y="20345400"/>
          <a:ext cx="400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223</xdr:row>
      <xdr:rowOff>104775</xdr:rowOff>
    </xdr:from>
    <xdr:to>
      <xdr:col>10</xdr:col>
      <xdr:colOff>266700</xdr:colOff>
      <xdr:row>223</xdr:row>
      <xdr:rowOff>104775</xdr:rowOff>
    </xdr:to>
    <xdr:sp>
      <xdr:nvSpPr>
        <xdr:cNvPr id="37" name="Line 55"/>
        <xdr:cNvSpPr>
          <a:spLocks/>
        </xdr:cNvSpPr>
      </xdr:nvSpPr>
      <xdr:spPr>
        <a:xfrm>
          <a:off x="5800725" y="210788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352425</xdr:colOff>
      <xdr:row>224</xdr:row>
      <xdr:rowOff>142875</xdr:rowOff>
    </xdr:from>
    <xdr:to>
      <xdr:col>10</xdr:col>
      <xdr:colOff>247650</xdr:colOff>
      <xdr:row>224</xdr:row>
      <xdr:rowOff>142875</xdr:rowOff>
    </xdr:to>
    <xdr:sp>
      <xdr:nvSpPr>
        <xdr:cNvPr id="38" name="Line 55"/>
        <xdr:cNvSpPr>
          <a:spLocks/>
        </xdr:cNvSpPr>
      </xdr:nvSpPr>
      <xdr:spPr>
        <a:xfrm>
          <a:off x="5781675" y="213645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225</xdr:row>
      <xdr:rowOff>133350</xdr:rowOff>
    </xdr:from>
    <xdr:to>
      <xdr:col>10</xdr:col>
      <xdr:colOff>238125</xdr:colOff>
      <xdr:row>225</xdr:row>
      <xdr:rowOff>133350</xdr:rowOff>
    </xdr:to>
    <xdr:sp>
      <xdr:nvSpPr>
        <xdr:cNvPr id="39" name="Line 55"/>
        <xdr:cNvSpPr>
          <a:spLocks/>
        </xdr:cNvSpPr>
      </xdr:nvSpPr>
      <xdr:spPr>
        <a:xfrm>
          <a:off x="5772150" y="216027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419100</xdr:colOff>
      <xdr:row>221</xdr:row>
      <xdr:rowOff>123825</xdr:rowOff>
    </xdr:from>
    <xdr:to>
      <xdr:col>10</xdr:col>
      <xdr:colOff>152400</xdr:colOff>
      <xdr:row>221</xdr:row>
      <xdr:rowOff>123825</xdr:rowOff>
    </xdr:to>
    <xdr:sp>
      <xdr:nvSpPr>
        <xdr:cNvPr id="40" name="Line 73"/>
        <xdr:cNvSpPr>
          <a:spLocks/>
        </xdr:cNvSpPr>
      </xdr:nvSpPr>
      <xdr:spPr>
        <a:xfrm flipV="1">
          <a:off x="7258050" y="20716875"/>
          <a:ext cx="400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235</xdr:row>
      <xdr:rowOff>142875</xdr:rowOff>
    </xdr:from>
    <xdr:to>
      <xdr:col>9</xdr:col>
      <xdr:colOff>152400</xdr:colOff>
      <xdr:row>235</xdr:row>
      <xdr:rowOff>142875</xdr:rowOff>
    </xdr:to>
    <xdr:sp>
      <xdr:nvSpPr>
        <xdr:cNvPr id="41" name="Line 73"/>
        <xdr:cNvSpPr>
          <a:spLocks/>
        </xdr:cNvSpPr>
      </xdr:nvSpPr>
      <xdr:spPr>
        <a:xfrm flipV="1">
          <a:off x="6686550" y="23964900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381000</xdr:colOff>
      <xdr:row>293</xdr:row>
      <xdr:rowOff>104775</xdr:rowOff>
    </xdr:from>
    <xdr:to>
      <xdr:col>10</xdr:col>
      <xdr:colOff>276225</xdr:colOff>
      <xdr:row>293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5810250" y="322897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298</xdr:row>
      <xdr:rowOff>133350</xdr:rowOff>
    </xdr:from>
    <xdr:to>
      <xdr:col>10</xdr:col>
      <xdr:colOff>314325</xdr:colOff>
      <xdr:row>298</xdr:row>
      <xdr:rowOff>133350</xdr:rowOff>
    </xdr:to>
    <xdr:sp>
      <xdr:nvSpPr>
        <xdr:cNvPr id="43" name="Line 52"/>
        <xdr:cNvSpPr>
          <a:spLocks/>
        </xdr:cNvSpPr>
      </xdr:nvSpPr>
      <xdr:spPr>
        <a:xfrm>
          <a:off x="5848350" y="335089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300</xdr:row>
      <xdr:rowOff>133350</xdr:rowOff>
    </xdr:from>
    <xdr:to>
      <xdr:col>10</xdr:col>
      <xdr:colOff>314325</xdr:colOff>
      <xdr:row>300</xdr:row>
      <xdr:rowOff>133350</xdr:rowOff>
    </xdr:to>
    <xdr:sp>
      <xdr:nvSpPr>
        <xdr:cNvPr id="44" name="Line 52"/>
        <xdr:cNvSpPr>
          <a:spLocks/>
        </xdr:cNvSpPr>
      </xdr:nvSpPr>
      <xdr:spPr>
        <a:xfrm>
          <a:off x="5848350" y="339852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361950</xdr:colOff>
      <xdr:row>303</xdr:row>
      <xdr:rowOff>123825</xdr:rowOff>
    </xdr:from>
    <xdr:to>
      <xdr:col>10</xdr:col>
      <xdr:colOff>257175</xdr:colOff>
      <xdr:row>303</xdr:row>
      <xdr:rowOff>123825</xdr:rowOff>
    </xdr:to>
    <xdr:sp>
      <xdr:nvSpPr>
        <xdr:cNvPr id="45" name="Line 52"/>
        <xdr:cNvSpPr>
          <a:spLocks/>
        </xdr:cNvSpPr>
      </xdr:nvSpPr>
      <xdr:spPr>
        <a:xfrm>
          <a:off x="5791200" y="346233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390525</xdr:colOff>
      <xdr:row>362</xdr:row>
      <xdr:rowOff>133350</xdr:rowOff>
    </xdr:from>
    <xdr:to>
      <xdr:col>10</xdr:col>
      <xdr:colOff>285750</xdr:colOff>
      <xdr:row>362</xdr:row>
      <xdr:rowOff>133350</xdr:rowOff>
    </xdr:to>
    <xdr:sp>
      <xdr:nvSpPr>
        <xdr:cNvPr id="46" name="Line 75"/>
        <xdr:cNvSpPr>
          <a:spLocks/>
        </xdr:cNvSpPr>
      </xdr:nvSpPr>
      <xdr:spPr>
        <a:xfrm>
          <a:off x="5819775" y="43348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369</xdr:row>
      <xdr:rowOff>152400</xdr:rowOff>
    </xdr:from>
    <xdr:to>
      <xdr:col>10</xdr:col>
      <xdr:colOff>266700</xdr:colOff>
      <xdr:row>369</xdr:row>
      <xdr:rowOff>152400</xdr:rowOff>
    </xdr:to>
    <xdr:sp>
      <xdr:nvSpPr>
        <xdr:cNvPr id="47" name="Line 75"/>
        <xdr:cNvSpPr>
          <a:spLocks/>
        </xdr:cNvSpPr>
      </xdr:nvSpPr>
      <xdr:spPr>
        <a:xfrm>
          <a:off x="5800725" y="43348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381000</xdr:colOff>
      <xdr:row>365</xdr:row>
      <xdr:rowOff>114300</xdr:rowOff>
    </xdr:from>
    <xdr:to>
      <xdr:col>10</xdr:col>
      <xdr:colOff>276225</xdr:colOff>
      <xdr:row>365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810250" y="43348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400050</xdr:colOff>
      <xdr:row>233</xdr:row>
      <xdr:rowOff>114300</xdr:rowOff>
    </xdr:from>
    <xdr:to>
      <xdr:col>10</xdr:col>
      <xdr:colOff>133350</xdr:colOff>
      <xdr:row>233</xdr:row>
      <xdr:rowOff>114300</xdr:rowOff>
    </xdr:to>
    <xdr:sp>
      <xdr:nvSpPr>
        <xdr:cNvPr id="49" name="Line 73"/>
        <xdr:cNvSpPr>
          <a:spLocks/>
        </xdr:cNvSpPr>
      </xdr:nvSpPr>
      <xdr:spPr>
        <a:xfrm flipV="1">
          <a:off x="7239000" y="23441025"/>
          <a:ext cx="400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105</xdr:row>
      <xdr:rowOff>133350</xdr:rowOff>
    </xdr:from>
    <xdr:to>
      <xdr:col>10</xdr:col>
      <xdr:colOff>314325</xdr:colOff>
      <xdr:row>105</xdr:row>
      <xdr:rowOff>133350</xdr:rowOff>
    </xdr:to>
    <xdr:sp>
      <xdr:nvSpPr>
        <xdr:cNvPr id="50" name="Line 30"/>
        <xdr:cNvSpPr>
          <a:spLocks/>
        </xdr:cNvSpPr>
      </xdr:nvSpPr>
      <xdr:spPr>
        <a:xfrm>
          <a:off x="5848350" y="7534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374</xdr:row>
      <xdr:rowOff>123825</xdr:rowOff>
    </xdr:from>
    <xdr:to>
      <xdr:col>10</xdr:col>
      <xdr:colOff>304800</xdr:colOff>
      <xdr:row>374</xdr:row>
      <xdr:rowOff>123825</xdr:rowOff>
    </xdr:to>
    <xdr:sp>
      <xdr:nvSpPr>
        <xdr:cNvPr id="51" name="Line 75"/>
        <xdr:cNvSpPr>
          <a:spLocks/>
        </xdr:cNvSpPr>
      </xdr:nvSpPr>
      <xdr:spPr>
        <a:xfrm>
          <a:off x="5838825" y="445198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402</xdr:row>
      <xdr:rowOff>161925</xdr:rowOff>
    </xdr:from>
    <xdr:to>
      <xdr:col>10</xdr:col>
      <xdr:colOff>323850</xdr:colOff>
      <xdr:row>402</xdr:row>
      <xdr:rowOff>161925</xdr:rowOff>
    </xdr:to>
    <xdr:sp>
      <xdr:nvSpPr>
        <xdr:cNvPr id="52" name="Line 75"/>
        <xdr:cNvSpPr>
          <a:spLocks/>
        </xdr:cNvSpPr>
      </xdr:nvSpPr>
      <xdr:spPr>
        <a:xfrm>
          <a:off x="5857875" y="4645342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476250</xdr:colOff>
      <xdr:row>73</xdr:row>
      <xdr:rowOff>123825</xdr:rowOff>
    </xdr:from>
    <xdr:to>
      <xdr:col>10</xdr:col>
      <xdr:colOff>219075</xdr:colOff>
      <xdr:row>73</xdr:row>
      <xdr:rowOff>123825</xdr:rowOff>
    </xdr:to>
    <xdr:sp>
      <xdr:nvSpPr>
        <xdr:cNvPr id="53" name="Line 10"/>
        <xdr:cNvSpPr>
          <a:spLocks/>
        </xdr:cNvSpPr>
      </xdr:nvSpPr>
      <xdr:spPr>
        <a:xfrm>
          <a:off x="5905500" y="4019550"/>
          <a:ext cx="1819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124</xdr:row>
      <xdr:rowOff>133350</xdr:rowOff>
    </xdr:from>
    <xdr:to>
      <xdr:col>10</xdr:col>
      <xdr:colOff>314325</xdr:colOff>
      <xdr:row>124</xdr:row>
      <xdr:rowOff>133350</xdr:rowOff>
    </xdr:to>
    <xdr:sp>
      <xdr:nvSpPr>
        <xdr:cNvPr id="54" name="Line 30"/>
        <xdr:cNvSpPr>
          <a:spLocks/>
        </xdr:cNvSpPr>
      </xdr:nvSpPr>
      <xdr:spPr>
        <a:xfrm>
          <a:off x="5848350" y="109156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115</xdr:row>
      <xdr:rowOff>133350</xdr:rowOff>
    </xdr:from>
    <xdr:to>
      <xdr:col>10</xdr:col>
      <xdr:colOff>314325</xdr:colOff>
      <xdr:row>115</xdr:row>
      <xdr:rowOff>133350</xdr:rowOff>
    </xdr:to>
    <xdr:sp>
      <xdr:nvSpPr>
        <xdr:cNvPr id="55" name="Line 30"/>
        <xdr:cNvSpPr>
          <a:spLocks/>
        </xdr:cNvSpPr>
      </xdr:nvSpPr>
      <xdr:spPr>
        <a:xfrm>
          <a:off x="5848350" y="99060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357</xdr:row>
      <xdr:rowOff>123825</xdr:rowOff>
    </xdr:from>
    <xdr:to>
      <xdr:col>10</xdr:col>
      <xdr:colOff>304800</xdr:colOff>
      <xdr:row>357</xdr:row>
      <xdr:rowOff>123825</xdr:rowOff>
    </xdr:to>
    <xdr:sp>
      <xdr:nvSpPr>
        <xdr:cNvPr id="56" name="Line 75"/>
        <xdr:cNvSpPr>
          <a:spLocks/>
        </xdr:cNvSpPr>
      </xdr:nvSpPr>
      <xdr:spPr>
        <a:xfrm>
          <a:off x="5838825" y="433482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322</xdr:row>
      <xdr:rowOff>123825</xdr:rowOff>
    </xdr:from>
    <xdr:to>
      <xdr:col>10</xdr:col>
      <xdr:colOff>304800</xdr:colOff>
      <xdr:row>322</xdr:row>
      <xdr:rowOff>123825</xdr:rowOff>
    </xdr:to>
    <xdr:sp>
      <xdr:nvSpPr>
        <xdr:cNvPr id="57" name="Line 75"/>
        <xdr:cNvSpPr>
          <a:spLocks/>
        </xdr:cNvSpPr>
      </xdr:nvSpPr>
      <xdr:spPr>
        <a:xfrm>
          <a:off x="5838825" y="37137975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307</xdr:row>
      <xdr:rowOff>123825</xdr:rowOff>
    </xdr:from>
    <xdr:to>
      <xdr:col>10</xdr:col>
      <xdr:colOff>304800</xdr:colOff>
      <xdr:row>307</xdr:row>
      <xdr:rowOff>123825</xdr:rowOff>
    </xdr:to>
    <xdr:sp>
      <xdr:nvSpPr>
        <xdr:cNvPr id="58" name="Line 75"/>
        <xdr:cNvSpPr>
          <a:spLocks/>
        </xdr:cNvSpPr>
      </xdr:nvSpPr>
      <xdr:spPr>
        <a:xfrm>
          <a:off x="5838825" y="352806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267</xdr:row>
      <xdr:rowOff>123825</xdr:rowOff>
    </xdr:from>
    <xdr:to>
      <xdr:col>10</xdr:col>
      <xdr:colOff>304800</xdr:colOff>
      <xdr:row>267</xdr:row>
      <xdr:rowOff>123825</xdr:rowOff>
    </xdr:to>
    <xdr:sp>
      <xdr:nvSpPr>
        <xdr:cNvPr id="59" name="Line 75"/>
        <xdr:cNvSpPr>
          <a:spLocks/>
        </xdr:cNvSpPr>
      </xdr:nvSpPr>
      <xdr:spPr>
        <a:xfrm>
          <a:off x="5838825" y="3015615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400050</xdr:colOff>
      <xdr:row>150</xdr:row>
      <xdr:rowOff>133350</xdr:rowOff>
    </xdr:from>
    <xdr:to>
      <xdr:col>10</xdr:col>
      <xdr:colOff>295275</xdr:colOff>
      <xdr:row>150</xdr:row>
      <xdr:rowOff>133350</xdr:rowOff>
    </xdr:to>
    <xdr:sp>
      <xdr:nvSpPr>
        <xdr:cNvPr id="60" name="Line 30"/>
        <xdr:cNvSpPr>
          <a:spLocks/>
        </xdr:cNvSpPr>
      </xdr:nvSpPr>
      <xdr:spPr>
        <a:xfrm>
          <a:off x="5829300" y="13411200"/>
          <a:ext cx="1971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387"/>
  <sheetViews>
    <sheetView zoomScalePageLayoutView="0" workbookViewId="0" topLeftCell="A80">
      <selection activeCell="O108" sqref="O108"/>
    </sheetView>
  </sheetViews>
  <sheetFormatPr defaultColWidth="9.140625" defaultRowHeight="21.75"/>
  <cols>
    <col min="1" max="1" width="2.7109375" style="3" customWidth="1"/>
    <col min="2" max="2" width="2.57421875" style="3" customWidth="1"/>
    <col min="3" max="3" width="35.7109375" style="3" customWidth="1"/>
    <col min="4" max="4" width="9.7109375" style="3" customWidth="1"/>
    <col min="5" max="5" width="9.57421875" style="3" hidden="1" customWidth="1"/>
    <col min="6" max="14" width="10.00390625" style="3" hidden="1" customWidth="1"/>
    <col min="15" max="16" width="10.00390625" style="3" customWidth="1"/>
    <col min="17" max="17" width="9.57421875" style="3" customWidth="1"/>
    <col min="18" max="18" width="9.421875" style="3" customWidth="1"/>
    <col min="19" max="19" width="10.140625" style="3" customWidth="1"/>
    <col min="20" max="20" width="9.28125" style="3" customWidth="1"/>
    <col min="21" max="21" width="9.140625" style="3" customWidth="1"/>
    <col min="22" max="22" width="10.8515625" style="3" customWidth="1"/>
    <col min="23" max="16384" width="9.140625" style="3" customWidth="1"/>
  </cols>
  <sheetData>
    <row r="1" spans="1:21" s="2" customFormat="1" ht="19.5" customHeight="1">
      <c r="A1" s="1291" t="s">
        <v>95</v>
      </c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"/>
    </row>
    <row r="2" spans="1:21" s="2" customFormat="1" ht="19.5" customHeight="1">
      <c r="A2" s="1291" t="s">
        <v>1207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"/>
    </row>
    <row r="3" spans="1:21" ht="19.5" customHeight="1" hidden="1">
      <c r="A3" s="2" t="s">
        <v>196</v>
      </c>
      <c r="D3" s="3" t="s">
        <v>217</v>
      </c>
      <c r="U3" s="4"/>
    </row>
    <row r="4" ht="12.75" customHeight="1" hidden="1">
      <c r="U4" s="4"/>
    </row>
    <row r="5" spans="1:20" s="2" customFormat="1" ht="21" customHeight="1" hidden="1">
      <c r="A5" s="2" t="s">
        <v>197</v>
      </c>
      <c r="D5" s="3" t="s">
        <v>199</v>
      </c>
      <c r="E5" s="3"/>
      <c r="Q5" s="3" t="s">
        <v>200</v>
      </c>
      <c r="T5" s="5"/>
    </row>
    <row r="6" ht="13.5" customHeight="1" hidden="1">
      <c r="U6" s="4"/>
    </row>
    <row r="7" spans="1:21" ht="21" customHeight="1" hidden="1">
      <c r="A7" s="2" t="s">
        <v>82</v>
      </c>
      <c r="D7" s="3" t="s">
        <v>98</v>
      </c>
      <c r="U7" s="4"/>
    </row>
    <row r="8" ht="12.75" customHeight="1" hidden="1">
      <c r="U8" s="4"/>
    </row>
    <row r="9" spans="1:21" ht="19.5" customHeight="1" hidden="1">
      <c r="A9" s="2" t="s">
        <v>226</v>
      </c>
      <c r="U9" s="4"/>
    </row>
    <row r="10" spans="1:21" ht="14.25" customHeight="1" hidden="1">
      <c r="A10" s="2"/>
      <c r="U10" s="4"/>
    </row>
    <row r="11" spans="3:20" s="2" customFormat="1" ht="19.5" customHeight="1" hidden="1">
      <c r="C11" s="2" t="s">
        <v>219</v>
      </c>
      <c r="D11" s="2" t="s">
        <v>224</v>
      </c>
      <c r="T11" s="5"/>
    </row>
    <row r="12" spans="4:20" s="2" customFormat="1" ht="19.5" customHeight="1" hidden="1">
      <c r="D12" s="2" t="s">
        <v>225</v>
      </c>
      <c r="T12" s="5"/>
    </row>
    <row r="13" spans="3:20" ht="19.5" customHeight="1" hidden="1">
      <c r="C13" s="3" t="s">
        <v>220</v>
      </c>
      <c r="D13" s="3" t="s">
        <v>221</v>
      </c>
      <c r="T13" s="4"/>
    </row>
    <row r="14" spans="4:20" ht="19.5" customHeight="1" hidden="1">
      <c r="D14" s="3" t="s">
        <v>222</v>
      </c>
      <c r="T14" s="4"/>
    </row>
    <row r="15" spans="3:20" ht="19.5" customHeight="1" hidden="1">
      <c r="C15" s="3" t="s">
        <v>77</v>
      </c>
      <c r="D15" s="6" t="s">
        <v>96</v>
      </c>
      <c r="T15" s="4"/>
    </row>
    <row r="16" spans="4:20" ht="19.5" customHeight="1" hidden="1">
      <c r="D16" s="7" t="s">
        <v>52</v>
      </c>
      <c r="T16" s="4"/>
    </row>
    <row r="17" spans="4:20" ht="19.5" customHeight="1" hidden="1">
      <c r="D17" s="6" t="s">
        <v>183</v>
      </c>
      <c r="T17" s="4"/>
    </row>
    <row r="18" spans="4:20" ht="19.5" customHeight="1" hidden="1">
      <c r="D18" s="8" t="s">
        <v>184</v>
      </c>
      <c r="T18" s="4"/>
    </row>
    <row r="19" spans="4:20" ht="19.5" customHeight="1" hidden="1">
      <c r="D19" s="8" t="s">
        <v>185</v>
      </c>
      <c r="T19" s="4"/>
    </row>
    <row r="20" spans="4:20" ht="19.5" customHeight="1" hidden="1">
      <c r="D20" s="8" t="s">
        <v>186</v>
      </c>
      <c r="T20" s="4"/>
    </row>
    <row r="21" spans="4:20" ht="19.5" customHeight="1" hidden="1">
      <c r="D21" s="3" t="s">
        <v>187</v>
      </c>
      <c r="T21" s="4"/>
    </row>
    <row r="22" spans="4:20" ht="19.5" customHeight="1" hidden="1">
      <c r="D22" s="3" t="s">
        <v>188</v>
      </c>
      <c r="T22" s="4"/>
    </row>
    <row r="23" spans="4:20" ht="19.5" customHeight="1" hidden="1">
      <c r="D23" s="3" t="s">
        <v>189</v>
      </c>
      <c r="T23" s="4"/>
    </row>
    <row r="24" spans="4:20" ht="19.5" customHeight="1" hidden="1">
      <c r="D24" s="3" t="s">
        <v>190</v>
      </c>
      <c r="T24" s="4"/>
    </row>
    <row r="25" spans="4:20" ht="19.5" customHeight="1" hidden="1">
      <c r="D25" s="3" t="s">
        <v>191</v>
      </c>
      <c r="T25" s="4"/>
    </row>
    <row r="26" spans="4:20" ht="19.5" customHeight="1" hidden="1">
      <c r="D26" s="3" t="s">
        <v>192</v>
      </c>
      <c r="T26" s="4"/>
    </row>
    <row r="27" spans="4:20" ht="19.5" customHeight="1" hidden="1">
      <c r="D27" s="3" t="s">
        <v>193</v>
      </c>
      <c r="T27" s="4"/>
    </row>
    <row r="28" spans="4:20" ht="19.5" customHeight="1" hidden="1">
      <c r="D28" s="3" t="s">
        <v>194</v>
      </c>
      <c r="T28" s="4"/>
    </row>
    <row r="29" spans="4:20" ht="19.5" customHeight="1" hidden="1">
      <c r="D29" s="3" t="s">
        <v>195</v>
      </c>
      <c r="T29" s="4"/>
    </row>
    <row r="30" spans="1:20" ht="19.5" customHeight="1">
      <c r="A30" s="1291" t="s">
        <v>98</v>
      </c>
      <c r="B30" s="1291"/>
      <c r="C30" s="1291"/>
      <c r="D30" s="1291"/>
      <c r="E30" s="1291"/>
      <c r="F30" s="1291"/>
      <c r="G30" s="1291"/>
      <c r="H30" s="1291"/>
      <c r="I30" s="1291"/>
      <c r="J30" s="1291"/>
      <c r="K30" s="1291"/>
      <c r="L30" s="1291"/>
      <c r="M30" s="1291"/>
      <c r="N30" s="1291"/>
      <c r="O30" s="1291"/>
      <c r="P30" s="1291"/>
      <c r="Q30" s="1291"/>
      <c r="R30" s="1291"/>
      <c r="S30" s="1291"/>
      <c r="T30" s="1291"/>
    </row>
    <row r="31" spans="4:20" ht="15.75" customHeight="1">
      <c r="D31" s="6"/>
      <c r="T31" s="4"/>
    </row>
    <row r="32" spans="1:21" ht="19.5" customHeight="1">
      <c r="A32" s="2" t="s">
        <v>244</v>
      </c>
      <c r="U32" s="4"/>
    </row>
    <row r="33" spans="1:21" ht="15.75" customHeight="1">
      <c r="A33" s="2"/>
      <c r="U33" s="4"/>
    </row>
    <row r="34" spans="1:21" ht="21" customHeight="1">
      <c r="A34" s="2"/>
      <c r="C34" s="3" t="s">
        <v>2</v>
      </c>
      <c r="U34" s="4"/>
    </row>
    <row r="35" spans="1:21" ht="21" customHeight="1">
      <c r="A35" s="3" t="s">
        <v>347</v>
      </c>
      <c r="U35" s="4"/>
    </row>
    <row r="36" spans="1:21" ht="21" customHeight="1">
      <c r="A36" s="3" t="s">
        <v>348</v>
      </c>
      <c r="U36" s="4"/>
    </row>
    <row r="37" ht="21" customHeight="1">
      <c r="A37" s="3" t="s">
        <v>350</v>
      </c>
    </row>
    <row r="38" ht="21" customHeight="1">
      <c r="C38" s="3" t="s">
        <v>351</v>
      </c>
    </row>
    <row r="39" ht="21" customHeight="1">
      <c r="A39" s="3" t="s">
        <v>352</v>
      </c>
    </row>
    <row r="40" ht="21" customHeight="1">
      <c r="C40" s="3" t="s">
        <v>353</v>
      </c>
    </row>
    <row r="41" ht="21" customHeight="1">
      <c r="A41" s="3" t="s">
        <v>1065</v>
      </c>
    </row>
    <row r="42" ht="21" customHeight="1">
      <c r="C42" s="3" t="s">
        <v>1066</v>
      </c>
    </row>
    <row r="43" spans="1:20" ht="21" customHeight="1">
      <c r="A43" s="3" t="s">
        <v>354</v>
      </c>
      <c r="T43" s="4"/>
    </row>
    <row r="44" spans="3:20" ht="21" customHeight="1">
      <c r="C44" s="3" t="s">
        <v>894</v>
      </c>
      <c r="T44" s="4"/>
    </row>
    <row r="45" spans="1:20" ht="21" customHeight="1">
      <c r="A45" s="3" t="s">
        <v>895</v>
      </c>
      <c r="T45" s="4"/>
    </row>
    <row r="46" ht="16.5" customHeight="1">
      <c r="T46" s="4"/>
    </row>
    <row r="47" spans="1:21" s="2" customFormat="1" ht="19.5" customHeight="1">
      <c r="A47" s="2" t="s">
        <v>245</v>
      </c>
      <c r="U47" s="5"/>
    </row>
    <row r="48" ht="12.75" customHeight="1">
      <c r="U48" s="4"/>
    </row>
    <row r="49" spans="3:20" ht="19.5" customHeight="1">
      <c r="C49" s="3" t="s">
        <v>4</v>
      </c>
      <c r="T49" s="4"/>
    </row>
    <row r="50" spans="1:20" ht="19.5" customHeight="1">
      <c r="A50" s="3" t="s">
        <v>3</v>
      </c>
      <c r="T50" s="4"/>
    </row>
    <row r="51" spans="3:20" ht="19.5" customHeight="1">
      <c r="C51" s="3" t="s">
        <v>256</v>
      </c>
      <c r="T51" s="4"/>
    </row>
    <row r="52" spans="3:20" ht="19.5" customHeight="1">
      <c r="C52" s="3" t="s">
        <v>257</v>
      </c>
      <c r="T52" s="4"/>
    </row>
    <row r="53" spans="3:20" ht="19.5" customHeight="1">
      <c r="C53" s="3" t="s">
        <v>258</v>
      </c>
      <c r="T53" s="4"/>
    </row>
    <row r="54" spans="3:20" ht="19.5" customHeight="1">
      <c r="C54" s="3" t="s">
        <v>6</v>
      </c>
      <c r="T54" s="4"/>
    </row>
    <row r="55" spans="1:20" ht="19.5" customHeight="1">
      <c r="A55" s="3" t="s">
        <v>5</v>
      </c>
      <c r="T55" s="4"/>
    </row>
    <row r="56" spans="3:20" ht="19.5" customHeight="1">
      <c r="C56" s="3" t="s">
        <v>1067</v>
      </c>
      <c r="T56" s="4"/>
    </row>
    <row r="57" spans="1:20" ht="19.5" customHeight="1">
      <c r="A57" s="3" t="s">
        <v>7</v>
      </c>
      <c r="T57" s="4"/>
    </row>
    <row r="58" spans="3:20" ht="19.5" customHeight="1">
      <c r="C58" s="3" t="s">
        <v>9</v>
      </c>
      <c r="T58" s="4"/>
    </row>
    <row r="59" spans="1:20" ht="19.5" customHeight="1">
      <c r="A59" s="3" t="s">
        <v>8</v>
      </c>
      <c r="T59" s="4"/>
    </row>
    <row r="60" spans="3:20" ht="19.5" customHeight="1">
      <c r="C60" s="3" t="s">
        <v>259</v>
      </c>
      <c r="T60" s="4"/>
    </row>
    <row r="61" spans="3:20" ht="19.5" customHeight="1">
      <c r="C61" s="3" t="s">
        <v>11</v>
      </c>
      <c r="T61" s="4"/>
    </row>
    <row r="62" spans="1:20" ht="19.5" customHeight="1">
      <c r="A62" s="3" t="s">
        <v>10</v>
      </c>
      <c r="T62" s="4"/>
    </row>
    <row r="63" spans="3:20" ht="19.5" customHeight="1">
      <c r="C63" s="3" t="s">
        <v>13</v>
      </c>
      <c r="T63" s="4"/>
    </row>
    <row r="64" spans="1:20" ht="19.5" customHeight="1">
      <c r="A64" s="3" t="s">
        <v>12</v>
      </c>
      <c r="T64" s="4"/>
    </row>
    <row r="65" spans="3:20" ht="19.5" customHeight="1">
      <c r="C65" s="3" t="s">
        <v>15</v>
      </c>
      <c r="T65" s="4"/>
    </row>
    <row r="66" spans="1:20" ht="19.5" customHeight="1">
      <c r="A66" s="3" t="s">
        <v>14</v>
      </c>
      <c r="T66" s="4"/>
    </row>
    <row r="67" spans="3:20" ht="19.5" customHeight="1">
      <c r="C67" s="3" t="s">
        <v>16</v>
      </c>
      <c r="T67" s="4"/>
    </row>
    <row r="68" spans="1:20" ht="19.5" customHeight="1">
      <c r="A68" s="3" t="s">
        <v>349</v>
      </c>
      <c r="T68" s="4"/>
    </row>
    <row r="69" spans="2:20" ht="19.5" customHeight="1" hidden="1">
      <c r="B69" s="9"/>
      <c r="T69" s="4"/>
    </row>
    <row r="70" spans="2:20" ht="19.5" customHeight="1" hidden="1">
      <c r="B70" s="9"/>
      <c r="T70" s="4"/>
    </row>
    <row r="71" ht="16.5" customHeight="1" hidden="1">
      <c r="U71" s="4"/>
    </row>
    <row r="72" spans="1:22" s="2" customFormat="1" ht="23.25" customHeight="1">
      <c r="A72" s="2" t="s">
        <v>246</v>
      </c>
      <c r="V72" s="5"/>
    </row>
    <row r="73" ht="13.5" customHeight="1">
      <c r="V73" s="4"/>
    </row>
    <row r="74" spans="3:22" ht="20.25" customHeight="1">
      <c r="C74" s="2" t="s">
        <v>1371</v>
      </c>
      <c r="V74" s="4"/>
    </row>
    <row r="75" spans="1:21" s="2" customFormat="1" ht="20.25" customHeight="1">
      <c r="A75" s="150"/>
      <c r="B75" s="151"/>
      <c r="C75" s="152"/>
      <c r="D75" s="153"/>
      <c r="E75" s="153" t="s">
        <v>100</v>
      </c>
      <c r="F75" s="153" t="s">
        <v>100</v>
      </c>
      <c r="G75" s="153" t="s">
        <v>100</v>
      </c>
      <c r="H75" s="153" t="s">
        <v>100</v>
      </c>
      <c r="I75" s="153" t="s">
        <v>100</v>
      </c>
      <c r="J75" s="153" t="s">
        <v>100</v>
      </c>
      <c r="K75" s="153" t="s">
        <v>100</v>
      </c>
      <c r="L75" s="153" t="s">
        <v>100</v>
      </c>
      <c r="M75" s="153" t="s">
        <v>100</v>
      </c>
      <c r="N75" s="153" t="s">
        <v>100</v>
      </c>
      <c r="O75" s="153" t="s">
        <v>100</v>
      </c>
      <c r="P75" s="153" t="s">
        <v>100</v>
      </c>
      <c r="Q75" s="1287" t="s">
        <v>101</v>
      </c>
      <c r="R75" s="1287"/>
      <c r="S75" s="1287"/>
      <c r="T75" s="1287"/>
      <c r="U75" s="67"/>
    </row>
    <row r="76" spans="1:21" s="2" customFormat="1" ht="21.75" customHeight="1">
      <c r="A76" s="1284" t="s">
        <v>90</v>
      </c>
      <c r="B76" s="1285"/>
      <c r="C76" s="1285"/>
      <c r="D76" s="124" t="s">
        <v>76</v>
      </c>
      <c r="E76" s="124" t="s">
        <v>102</v>
      </c>
      <c r="F76" s="124" t="s">
        <v>103</v>
      </c>
      <c r="G76" s="124" t="s">
        <v>40</v>
      </c>
      <c r="H76" s="124" t="s">
        <v>198</v>
      </c>
      <c r="I76" s="124" t="s">
        <v>248</v>
      </c>
      <c r="J76" s="124" t="s">
        <v>292</v>
      </c>
      <c r="K76" s="124" t="s">
        <v>319</v>
      </c>
      <c r="L76" s="124" t="s">
        <v>367</v>
      </c>
      <c r="M76" s="124" t="s">
        <v>432</v>
      </c>
      <c r="N76" s="124" t="s">
        <v>717</v>
      </c>
      <c r="O76" s="124" t="s">
        <v>892</v>
      </c>
      <c r="P76" s="124" t="s">
        <v>1054</v>
      </c>
      <c r="Q76" s="756" t="s">
        <v>433</v>
      </c>
      <c r="R76" s="756" t="s">
        <v>718</v>
      </c>
      <c r="S76" s="756" t="s">
        <v>893</v>
      </c>
      <c r="T76" s="756" t="s">
        <v>1055</v>
      </c>
      <c r="U76" s="67"/>
    </row>
    <row r="77" spans="1:21" s="2" customFormat="1" ht="21.75">
      <c r="A77" s="77"/>
      <c r="B77" s="154"/>
      <c r="C77" s="155"/>
      <c r="D77" s="156"/>
      <c r="E77" s="11" t="s">
        <v>104</v>
      </c>
      <c r="F77" s="11" t="s">
        <v>336</v>
      </c>
      <c r="G77" s="11" t="s">
        <v>336</v>
      </c>
      <c r="H77" s="11" t="s">
        <v>336</v>
      </c>
      <c r="I77" s="11" t="s">
        <v>336</v>
      </c>
      <c r="J77" s="11" t="s">
        <v>336</v>
      </c>
      <c r="K77" s="11" t="s">
        <v>336</v>
      </c>
      <c r="L77" s="11" t="s">
        <v>336</v>
      </c>
      <c r="M77" s="11" t="s">
        <v>336</v>
      </c>
      <c r="N77" s="11" t="s">
        <v>336</v>
      </c>
      <c r="O77" s="11" t="s">
        <v>336</v>
      </c>
      <c r="P77" s="11" t="s">
        <v>336</v>
      </c>
      <c r="Q77" s="11" t="s">
        <v>105</v>
      </c>
      <c r="R77" s="11" t="s">
        <v>105</v>
      </c>
      <c r="S77" s="11" t="s">
        <v>105</v>
      </c>
      <c r="T77" s="11" t="s">
        <v>105</v>
      </c>
      <c r="U77" s="67"/>
    </row>
    <row r="78" spans="1:21" s="14" customFormat="1" ht="19.5">
      <c r="A78" s="12" t="s">
        <v>338</v>
      </c>
      <c r="B78" s="16"/>
      <c r="C78" s="16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0"/>
    </row>
    <row r="79" spans="1:21" s="14" customFormat="1" ht="19.5">
      <c r="A79" s="47" t="s">
        <v>83</v>
      </c>
      <c r="B79" s="16"/>
      <c r="C79" s="16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"/>
    </row>
    <row r="80" spans="1:21" s="14" customFormat="1" ht="19.5">
      <c r="A80" s="15"/>
      <c r="B80" s="1021" t="s">
        <v>1356</v>
      </c>
      <c r="C80" s="1022"/>
      <c r="D80" s="746" t="s">
        <v>253</v>
      </c>
      <c r="E80" s="1023"/>
      <c r="F80" s="1023"/>
      <c r="G80" s="1024"/>
      <c r="H80" s="1025" t="s">
        <v>28</v>
      </c>
      <c r="I80" s="1023" t="s">
        <v>31</v>
      </c>
      <c r="J80" s="1023" t="s">
        <v>303</v>
      </c>
      <c r="K80" s="1026" t="s">
        <v>140</v>
      </c>
      <c r="L80" s="1026" t="s">
        <v>389</v>
      </c>
      <c r="M80" s="1026" t="s">
        <v>775</v>
      </c>
      <c r="N80" s="1026" t="s">
        <v>140</v>
      </c>
      <c r="O80" s="1027" t="s">
        <v>1075</v>
      </c>
      <c r="P80" s="1027" t="s">
        <v>1076</v>
      </c>
      <c r="Q80" s="1026">
        <v>4</v>
      </c>
      <c r="R80" s="1026">
        <v>4</v>
      </c>
      <c r="S80" s="1026">
        <v>4</v>
      </c>
      <c r="T80" s="1026">
        <v>4</v>
      </c>
      <c r="U80" s="10"/>
    </row>
    <row r="81" spans="1:21" s="14" customFormat="1" ht="19.5">
      <c r="A81" s="15"/>
      <c r="B81" s="1021" t="s">
        <v>1357</v>
      </c>
      <c r="C81" s="1022"/>
      <c r="D81" s="746" t="s">
        <v>253</v>
      </c>
      <c r="E81" s="1023"/>
      <c r="F81" s="1023"/>
      <c r="G81" s="1024"/>
      <c r="H81" s="1025"/>
      <c r="I81" s="1023"/>
      <c r="J81" s="1023"/>
      <c r="K81" s="1026"/>
      <c r="L81" s="1026"/>
      <c r="M81" s="1026"/>
      <c r="N81" s="1026"/>
      <c r="O81" s="1027" t="s">
        <v>107</v>
      </c>
      <c r="P81" s="1027" t="s">
        <v>107</v>
      </c>
      <c r="Q81" s="1026">
        <v>2</v>
      </c>
      <c r="R81" s="1026">
        <v>9</v>
      </c>
      <c r="S81" s="1026">
        <v>2</v>
      </c>
      <c r="T81" s="1026">
        <v>2</v>
      </c>
      <c r="U81" s="10"/>
    </row>
    <row r="82" spans="1:21" s="14" customFormat="1" ht="19.5">
      <c r="A82" s="15"/>
      <c r="B82" s="1021" t="s">
        <v>1369</v>
      </c>
      <c r="C82" s="1022"/>
      <c r="D82" s="746" t="s">
        <v>253</v>
      </c>
      <c r="E82" s="1023"/>
      <c r="F82" s="1023"/>
      <c r="G82" s="1024"/>
      <c r="H82" s="1025" t="s">
        <v>29</v>
      </c>
      <c r="I82" s="1023" t="s">
        <v>32</v>
      </c>
      <c r="J82" s="1023" t="s">
        <v>304</v>
      </c>
      <c r="K82" s="1026" t="s">
        <v>333</v>
      </c>
      <c r="L82" s="1026" t="s">
        <v>390</v>
      </c>
      <c r="M82" s="1027" t="s">
        <v>776</v>
      </c>
      <c r="N82" s="1027" t="s">
        <v>778</v>
      </c>
      <c r="O82" s="1027" t="s">
        <v>1077</v>
      </c>
      <c r="P82" s="1027" t="s">
        <v>1078</v>
      </c>
      <c r="Q82" s="1027">
        <v>9</v>
      </c>
      <c r="R82" s="1027">
        <v>9</v>
      </c>
      <c r="S82" s="1027">
        <v>9</v>
      </c>
      <c r="T82" s="1027">
        <v>9</v>
      </c>
      <c r="U82" s="212"/>
    </row>
    <row r="83" spans="1:21" s="14" customFormat="1" ht="19.5">
      <c r="A83" s="15"/>
      <c r="B83" s="1021" t="s">
        <v>1370</v>
      </c>
      <c r="C83" s="1022"/>
      <c r="D83" s="746" t="s">
        <v>253</v>
      </c>
      <c r="E83" s="1023"/>
      <c r="F83" s="1023"/>
      <c r="G83" s="1024"/>
      <c r="H83" s="1025" t="s">
        <v>30</v>
      </c>
      <c r="I83" s="1023" t="s">
        <v>33</v>
      </c>
      <c r="J83" s="1023" t="s">
        <v>305</v>
      </c>
      <c r="K83" s="1026" t="s">
        <v>333</v>
      </c>
      <c r="L83" s="1026" t="s">
        <v>391</v>
      </c>
      <c r="M83" s="1026" t="s">
        <v>777</v>
      </c>
      <c r="N83" s="1026" t="s">
        <v>779</v>
      </c>
      <c r="O83" s="1027" t="s">
        <v>1079</v>
      </c>
      <c r="P83" s="1027" t="s">
        <v>1076</v>
      </c>
      <c r="Q83" s="1026">
        <v>4</v>
      </c>
      <c r="R83" s="1026">
        <v>4</v>
      </c>
      <c r="S83" s="1026">
        <v>4</v>
      </c>
      <c r="T83" s="1026">
        <v>4</v>
      </c>
      <c r="U83" s="10"/>
    </row>
    <row r="84" spans="1:20" s="490" customFormat="1" ht="21.75" hidden="1">
      <c r="A84" s="315"/>
      <c r="B84" s="316" t="s">
        <v>1000</v>
      </c>
      <c r="C84" s="317"/>
      <c r="D84" s="318" t="s">
        <v>109</v>
      </c>
      <c r="E84" s="774"/>
      <c r="F84" s="760"/>
      <c r="G84" s="760"/>
      <c r="H84" s="760"/>
      <c r="I84" s="760"/>
      <c r="J84" s="760"/>
      <c r="K84" s="760"/>
      <c r="L84" s="760"/>
      <c r="M84" s="760"/>
      <c r="N84" s="760"/>
      <c r="O84" s="760"/>
      <c r="P84" s="762" t="s">
        <v>1082</v>
      </c>
      <c r="Q84" s="762"/>
      <c r="R84" s="760"/>
      <c r="S84" s="760"/>
      <c r="T84" s="760"/>
    </row>
    <row r="85" spans="1:20" s="490" customFormat="1" ht="21.75" hidden="1">
      <c r="A85" s="315"/>
      <c r="B85" s="316" t="s">
        <v>1004</v>
      </c>
      <c r="C85" s="317"/>
      <c r="D85" s="318"/>
      <c r="E85" s="774"/>
      <c r="F85" s="760"/>
      <c r="G85" s="760"/>
      <c r="H85" s="760"/>
      <c r="I85" s="760"/>
      <c r="J85" s="760"/>
      <c r="K85" s="760"/>
      <c r="L85" s="760"/>
      <c r="M85" s="760"/>
      <c r="N85" s="760"/>
      <c r="O85" s="760"/>
      <c r="P85" s="760"/>
      <c r="Q85" s="760"/>
      <c r="R85" s="760"/>
      <c r="S85" s="760"/>
      <c r="T85" s="760"/>
    </row>
    <row r="86" spans="1:20" s="490" customFormat="1" ht="21.75" hidden="1">
      <c r="A86" s="315"/>
      <c r="B86" s="316" t="s">
        <v>1050</v>
      </c>
      <c r="C86" s="317"/>
      <c r="D86" s="318" t="s">
        <v>109</v>
      </c>
      <c r="E86" s="774"/>
      <c r="F86" s="760"/>
      <c r="G86" s="760"/>
      <c r="H86" s="760"/>
      <c r="I86" s="760"/>
      <c r="J86" s="760"/>
      <c r="K86" s="760"/>
      <c r="L86" s="760"/>
      <c r="M86" s="760"/>
      <c r="N86" s="760"/>
      <c r="O86" s="760"/>
      <c r="P86" s="761">
        <v>10</v>
      </c>
      <c r="Q86" s="761"/>
      <c r="R86" s="760"/>
      <c r="S86" s="760"/>
      <c r="T86" s="760"/>
    </row>
    <row r="87" spans="1:20" s="490" customFormat="1" ht="21.75" hidden="1">
      <c r="A87" s="315"/>
      <c r="B87" s="316" t="s">
        <v>1051</v>
      </c>
      <c r="C87" s="317"/>
      <c r="D87" s="318"/>
      <c r="E87" s="774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</row>
    <row r="88" spans="1:20" s="490" customFormat="1" ht="21.75" hidden="1">
      <c r="A88" s="315"/>
      <c r="B88" s="316" t="s">
        <v>1052</v>
      </c>
      <c r="C88" s="317"/>
      <c r="D88" s="318"/>
      <c r="E88" s="774"/>
      <c r="F88" s="760"/>
      <c r="G88" s="760"/>
      <c r="H88" s="760"/>
      <c r="I88" s="760"/>
      <c r="J88" s="760"/>
      <c r="K88" s="760"/>
      <c r="L88" s="760"/>
      <c r="M88" s="760"/>
      <c r="N88" s="760"/>
      <c r="O88" s="760"/>
      <c r="P88" s="760"/>
      <c r="Q88" s="760"/>
      <c r="R88" s="760"/>
      <c r="S88" s="760"/>
      <c r="T88" s="760"/>
    </row>
    <row r="89" spans="1:20" s="490" customFormat="1" ht="21.75" hidden="1">
      <c r="A89" s="775"/>
      <c r="B89" s="1292" t="s">
        <v>1001</v>
      </c>
      <c r="C89" s="1293"/>
      <c r="D89" s="776" t="s">
        <v>109</v>
      </c>
      <c r="E89" s="832"/>
      <c r="F89" s="833"/>
      <c r="G89" s="833"/>
      <c r="H89" s="833"/>
      <c r="I89" s="833"/>
      <c r="J89" s="833"/>
      <c r="K89" s="833"/>
      <c r="L89" s="833"/>
      <c r="M89" s="833"/>
      <c r="N89" s="833"/>
      <c r="O89" s="833"/>
      <c r="P89" s="834" t="s">
        <v>1082</v>
      </c>
      <c r="Q89" s="833"/>
      <c r="R89" s="833"/>
      <c r="S89" s="833"/>
      <c r="T89" s="833"/>
    </row>
    <row r="90" spans="1:20" s="490" customFormat="1" ht="21.75" hidden="1">
      <c r="A90" s="315"/>
      <c r="B90" s="316" t="s">
        <v>1005</v>
      </c>
      <c r="C90" s="317"/>
      <c r="D90" s="318"/>
      <c r="E90" s="774"/>
      <c r="F90" s="760"/>
      <c r="G90" s="760"/>
      <c r="H90" s="760"/>
      <c r="I90" s="760"/>
      <c r="J90" s="760"/>
      <c r="K90" s="760"/>
      <c r="L90" s="760"/>
      <c r="M90" s="760"/>
      <c r="N90" s="760"/>
      <c r="O90" s="760"/>
      <c r="P90" s="760"/>
      <c r="Q90" s="760"/>
      <c r="R90" s="760"/>
      <c r="S90" s="760"/>
      <c r="T90" s="760"/>
    </row>
    <row r="91" spans="1:20" s="490" customFormat="1" ht="21.75" hidden="1">
      <c r="A91" s="315"/>
      <c r="B91" s="316" t="s">
        <v>1002</v>
      </c>
      <c r="C91" s="317"/>
      <c r="D91" s="318" t="s">
        <v>109</v>
      </c>
      <c r="E91" s="774"/>
      <c r="F91" s="760"/>
      <c r="G91" s="760"/>
      <c r="H91" s="760"/>
      <c r="I91" s="760"/>
      <c r="J91" s="760"/>
      <c r="K91" s="760"/>
      <c r="L91" s="760"/>
      <c r="M91" s="760"/>
      <c r="N91" s="760"/>
      <c r="O91" s="760"/>
      <c r="P91" s="761">
        <v>70</v>
      </c>
      <c r="Q91" s="760"/>
      <c r="R91" s="760"/>
      <c r="S91" s="760"/>
      <c r="T91" s="760"/>
    </row>
    <row r="92" spans="1:20" s="490" customFormat="1" ht="21.75" hidden="1">
      <c r="A92" s="315"/>
      <c r="B92" s="316" t="s">
        <v>1003</v>
      </c>
      <c r="C92" s="317"/>
      <c r="D92" s="318"/>
      <c r="E92" s="774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60"/>
      <c r="T92" s="760"/>
    </row>
    <row r="93" spans="1:20" s="490" customFormat="1" ht="21.75" hidden="1">
      <c r="A93" s="835"/>
      <c r="B93" s="316" t="s">
        <v>1006</v>
      </c>
      <c r="C93" s="317"/>
      <c r="D93" s="318"/>
      <c r="E93" s="774"/>
      <c r="F93" s="760"/>
      <c r="G93" s="760"/>
      <c r="H93" s="760"/>
      <c r="I93" s="760"/>
      <c r="J93" s="760"/>
      <c r="K93" s="760"/>
      <c r="L93" s="760"/>
      <c r="M93" s="760"/>
      <c r="N93" s="760"/>
      <c r="O93" s="760"/>
      <c r="P93" s="760"/>
      <c r="Q93" s="760"/>
      <c r="R93" s="760"/>
      <c r="S93" s="760"/>
      <c r="T93" s="760"/>
    </row>
    <row r="94" spans="1:20" ht="21.75">
      <c r="A94" s="25" t="s">
        <v>411</v>
      </c>
      <c r="B94" s="16"/>
      <c r="C94" s="23"/>
      <c r="D94" s="17"/>
      <c r="E94" s="22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760"/>
      <c r="R94" s="760"/>
      <c r="S94" s="760"/>
      <c r="T94" s="760"/>
    </row>
    <row r="95" spans="1:20" ht="21.75">
      <c r="A95" s="47" t="s">
        <v>84</v>
      </c>
      <c r="B95" s="16"/>
      <c r="C95" s="23"/>
      <c r="D95" s="17"/>
      <c r="E95" s="22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760"/>
      <c r="R95" s="760"/>
      <c r="S95" s="760"/>
      <c r="T95" s="760"/>
    </row>
    <row r="96" spans="1:20" s="24" customFormat="1" ht="19.5">
      <c r="A96" s="15"/>
      <c r="B96" s="1021" t="s">
        <v>130</v>
      </c>
      <c r="C96" s="1028"/>
      <c r="D96" s="746" t="s">
        <v>131</v>
      </c>
      <c r="E96" s="1023" t="s">
        <v>107</v>
      </c>
      <c r="F96" s="1029" t="s">
        <v>143</v>
      </c>
      <c r="G96" s="1029" t="s">
        <v>138</v>
      </c>
      <c r="H96" s="1029" t="s">
        <v>138</v>
      </c>
      <c r="I96" s="1029" t="s">
        <v>138</v>
      </c>
      <c r="J96" s="1029" t="s">
        <v>138</v>
      </c>
      <c r="K96" s="1029" t="s">
        <v>138</v>
      </c>
      <c r="L96" s="1029" t="s">
        <v>138</v>
      </c>
      <c r="M96" s="1029" t="s">
        <v>138</v>
      </c>
      <c r="N96" s="1029" t="s">
        <v>138</v>
      </c>
      <c r="O96" s="1029" t="s">
        <v>138</v>
      </c>
      <c r="P96" s="1029" t="s">
        <v>139</v>
      </c>
      <c r="Q96" s="1029" t="s">
        <v>139</v>
      </c>
      <c r="R96" s="1029" t="s">
        <v>139</v>
      </c>
      <c r="S96" s="1029" t="s">
        <v>139</v>
      </c>
      <c r="T96" s="1029" t="s">
        <v>139</v>
      </c>
    </row>
    <row r="97" spans="1:20" s="24" customFormat="1" ht="19.5">
      <c r="A97" s="15"/>
      <c r="B97" s="1021" t="s">
        <v>1360</v>
      </c>
      <c r="C97" s="1028"/>
      <c r="D97" s="746" t="s">
        <v>132</v>
      </c>
      <c r="E97" s="1023"/>
      <c r="F97" s="1025"/>
      <c r="G97" s="1025" t="s">
        <v>142</v>
      </c>
      <c r="H97" s="1025" t="s">
        <v>205</v>
      </c>
      <c r="I97" s="1025" t="s">
        <v>298</v>
      </c>
      <c r="J97" s="1029" t="s">
        <v>298</v>
      </c>
      <c r="K97" s="1029" t="s">
        <v>335</v>
      </c>
      <c r="L97" s="1029" t="s">
        <v>385</v>
      </c>
      <c r="M97" s="1029" t="s">
        <v>589</v>
      </c>
      <c r="N97" s="1029" t="s">
        <v>781</v>
      </c>
      <c r="O97" s="1029" t="s">
        <v>1080</v>
      </c>
      <c r="P97" s="1029"/>
      <c r="Q97" s="1030"/>
      <c r="R97" s="1030"/>
      <c r="S97" s="1030"/>
      <c r="T97" s="1030"/>
    </row>
    <row r="98" spans="1:22" s="326" customFormat="1" ht="19.5" customHeight="1">
      <c r="A98" s="775"/>
      <c r="B98" s="748" t="s">
        <v>254</v>
      </c>
      <c r="C98" s="1031"/>
      <c r="D98" s="1032" t="s">
        <v>109</v>
      </c>
      <c r="E98" s="1033" t="s">
        <v>107</v>
      </c>
      <c r="F98" s="1034" t="s">
        <v>146</v>
      </c>
      <c r="G98" s="1034" t="s">
        <v>147</v>
      </c>
      <c r="H98" s="1034" t="s">
        <v>213</v>
      </c>
      <c r="I98" s="1034" t="s">
        <v>282</v>
      </c>
      <c r="J98" s="1034" t="s">
        <v>255</v>
      </c>
      <c r="K98" s="1034" t="s">
        <v>255</v>
      </c>
      <c r="L98" s="1034" t="s">
        <v>255</v>
      </c>
      <c r="M98" s="1034" t="s">
        <v>255</v>
      </c>
      <c r="N98" s="1034" t="s">
        <v>255</v>
      </c>
      <c r="O98" s="1034" t="s">
        <v>255</v>
      </c>
      <c r="P98" s="1034" t="s">
        <v>255</v>
      </c>
      <c r="Q98" s="1023" t="s">
        <v>1155</v>
      </c>
      <c r="R98" s="1023" t="s">
        <v>1155</v>
      </c>
      <c r="S98" s="1023" t="s">
        <v>1155</v>
      </c>
      <c r="T98" s="1023" t="s">
        <v>1155</v>
      </c>
      <c r="U98" s="10" t="s">
        <v>1304</v>
      </c>
      <c r="V98" s="10"/>
    </row>
    <row r="99" spans="1:20" s="10" customFormat="1" ht="19.5" customHeight="1" hidden="1">
      <c r="A99" s="15"/>
      <c r="B99" s="16"/>
      <c r="C99" s="59" t="s">
        <v>274</v>
      </c>
      <c r="D99" s="17"/>
      <c r="E99" s="29"/>
      <c r="F99" s="18"/>
      <c r="G99" s="18"/>
      <c r="H99" s="18"/>
      <c r="I99" s="18"/>
      <c r="J99" s="18" t="s">
        <v>302</v>
      </c>
      <c r="K99" s="18" t="s">
        <v>334</v>
      </c>
      <c r="L99" s="35" t="s">
        <v>302</v>
      </c>
      <c r="M99" s="35" t="s">
        <v>302</v>
      </c>
      <c r="N99" s="35" t="s">
        <v>302</v>
      </c>
      <c r="O99" s="35"/>
      <c r="P99" s="18"/>
      <c r="Q99" s="757"/>
      <c r="R99" s="757"/>
      <c r="S99" s="757"/>
      <c r="T99" s="757"/>
    </row>
    <row r="100" spans="1:20" s="10" customFormat="1" ht="19.5" customHeight="1">
      <c r="A100" s="47" t="s">
        <v>85</v>
      </c>
      <c r="B100" s="16"/>
      <c r="C100" s="59"/>
      <c r="D100" s="17"/>
      <c r="E100" s="29"/>
      <c r="F100" s="18"/>
      <c r="G100" s="18"/>
      <c r="H100" s="18"/>
      <c r="I100" s="18"/>
      <c r="J100" s="18"/>
      <c r="K100" s="18"/>
      <c r="L100" s="35"/>
      <c r="M100" s="35"/>
      <c r="N100" s="35"/>
      <c r="O100" s="35"/>
      <c r="P100" s="18"/>
      <c r="Q100" s="757"/>
      <c r="R100" s="757"/>
      <c r="S100" s="757"/>
      <c r="T100" s="757"/>
    </row>
    <row r="101" spans="1:20" s="36" customFormat="1" ht="21" customHeight="1">
      <c r="A101" s="15"/>
      <c r="B101" s="1021" t="s">
        <v>165</v>
      </c>
      <c r="C101" s="1028"/>
      <c r="D101" s="746" t="s">
        <v>109</v>
      </c>
      <c r="E101" s="1023" t="s">
        <v>107</v>
      </c>
      <c r="F101" s="1023" t="s">
        <v>107</v>
      </c>
      <c r="G101" s="1023" t="s">
        <v>17</v>
      </c>
      <c r="H101" s="1023" t="s">
        <v>17</v>
      </c>
      <c r="I101" s="1023" t="s">
        <v>17</v>
      </c>
      <c r="J101" s="1023" t="s">
        <v>17</v>
      </c>
      <c r="K101" s="1023" t="s">
        <v>17</v>
      </c>
      <c r="L101" s="1023" t="s">
        <v>17</v>
      </c>
      <c r="M101" s="1023" t="s">
        <v>17</v>
      </c>
      <c r="N101" s="1023" t="s">
        <v>17</v>
      </c>
      <c r="O101" s="1023" t="s">
        <v>17</v>
      </c>
      <c r="P101" s="1023" t="s">
        <v>18</v>
      </c>
      <c r="Q101" s="1023" t="s">
        <v>18</v>
      </c>
      <c r="R101" s="1023" t="s">
        <v>18</v>
      </c>
      <c r="S101" s="1023" t="s">
        <v>18</v>
      </c>
      <c r="T101" s="1023" t="s">
        <v>18</v>
      </c>
    </row>
    <row r="102" spans="1:20" s="10" customFormat="1" ht="18.75">
      <c r="A102" s="25" t="s">
        <v>86</v>
      </c>
      <c r="B102" s="16"/>
      <c r="C102" s="23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757"/>
      <c r="R102" s="757"/>
      <c r="S102" s="757"/>
      <c r="T102" s="757"/>
    </row>
    <row r="103" spans="1:20" s="10" customFormat="1" ht="21" customHeight="1">
      <c r="A103" s="15"/>
      <c r="B103" s="1038" t="s">
        <v>1317</v>
      </c>
      <c r="C103" s="1028"/>
      <c r="D103" s="746" t="s">
        <v>109</v>
      </c>
      <c r="E103" s="1025" t="s">
        <v>57</v>
      </c>
      <c r="F103" s="1025" t="s">
        <v>136</v>
      </c>
      <c r="G103" s="1023" t="s">
        <v>19</v>
      </c>
      <c r="H103" s="1023" t="s">
        <v>20</v>
      </c>
      <c r="I103" s="1023" t="s">
        <v>21</v>
      </c>
      <c r="J103" s="1023" t="s">
        <v>301</v>
      </c>
      <c r="K103" s="1023" t="s">
        <v>331</v>
      </c>
      <c r="L103" s="1023" t="s">
        <v>616</v>
      </c>
      <c r="M103" s="1023" t="s">
        <v>617</v>
      </c>
      <c r="N103" s="1023" t="s">
        <v>786</v>
      </c>
      <c r="O103" s="1023" t="s">
        <v>1036</v>
      </c>
      <c r="P103" s="1023" t="s">
        <v>22</v>
      </c>
      <c r="Q103" s="1023" t="s">
        <v>22</v>
      </c>
      <c r="R103" s="1023" t="s">
        <v>22</v>
      </c>
      <c r="S103" s="1023" t="s">
        <v>22</v>
      </c>
      <c r="T103" s="1023" t="s">
        <v>22</v>
      </c>
    </row>
    <row r="104" spans="1:20" s="10" customFormat="1" ht="21" customHeight="1">
      <c r="A104" s="15"/>
      <c r="B104" s="1038" t="s">
        <v>1361</v>
      </c>
      <c r="C104" s="1028"/>
      <c r="D104" s="746"/>
      <c r="E104" s="1025"/>
      <c r="F104" s="1025"/>
      <c r="G104" s="1023"/>
      <c r="H104" s="1023"/>
      <c r="I104" s="1023"/>
      <c r="J104" s="1023"/>
      <c r="K104" s="1023"/>
      <c r="L104" s="1023"/>
      <c r="M104" s="1023"/>
      <c r="N104" s="1023"/>
      <c r="O104" s="1023"/>
      <c r="P104" s="1023"/>
      <c r="Q104" s="1023"/>
      <c r="R104" s="1023"/>
      <c r="S104" s="1023"/>
      <c r="T104" s="1023"/>
    </row>
    <row r="105" spans="1:20" s="10" customFormat="1" ht="21" customHeight="1">
      <c r="A105" s="15"/>
      <c r="B105" s="1021" t="s">
        <v>69</v>
      </c>
      <c r="C105" s="1028"/>
      <c r="D105" s="746" t="s">
        <v>109</v>
      </c>
      <c r="E105" s="1025" t="s">
        <v>58</v>
      </c>
      <c r="F105" s="1025" t="s">
        <v>137</v>
      </c>
      <c r="G105" s="1023" t="s">
        <v>173</v>
      </c>
      <c r="H105" s="1023" t="s">
        <v>216</v>
      </c>
      <c r="I105" s="1023" t="s">
        <v>268</v>
      </c>
      <c r="J105" s="1023" t="s">
        <v>300</v>
      </c>
      <c r="K105" s="1023" t="s">
        <v>337</v>
      </c>
      <c r="L105" s="1023" t="s">
        <v>620</v>
      </c>
      <c r="M105" s="1023" t="s">
        <v>618</v>
      </c>
      <c r="N105" s="1023" t="s">
        <v>787</v>
      </c>
      <c r="O105" s="1023" t="s">
        <v>1037</v>
      </c>
      <c r="P105" s="1023">
        <v>5</v>
      </c>
      <c r="Q105" s="1023">
        <v>5</v>
      </c>
      <c r="R105" s="1023">
        <v>5</v>
      </c>
      <c r="S105" s="1023">
        <v>5</v>
      </c>
      <c r="T105" s="1023">
        <v>5</v>
      </c>
    </row>
    <row r="106" spans="1:20" s="10" customFormat="1" ht="19.5" customHeight="1">
      <c r="A106" s="15"/>
      <c r="B106" s="1021" t="s">
        <v>1362</v>
      </c>
      <c r="C106" s="1028"/>
      <c r="D106" s="746"/>
      <c r="E106" s="1035"/>
      <c r="F106" s="1025"/>
      <c r="G106" s="1036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37"/>
      <c r="R106" s="1037"/>
      <c r="S106" s="1037"/>
      <c r="T106" s="1037"/>
    </row>
    <row r="107" spans="1:21" s="14" customFormat="1" ht="19.5">
      <c r="A107" s="25" t="s">
        <v>342</v>
      </c>
      <c r="B107" s="16"/>
      <c r="C107" s="21"/>
      <c r="D107" s="17"/>
      <c r="E107" s="18"/>
      <c r="F107" s="18"/>
      <c r="G107" s="19"/>
      <c r="H107" s="22"/>
      <c r="I107" s="18"/>
      <c r="J107" s="18"/>
      <c r="K107" s="29"/>
      <c r="L107" s="29"/>
      <c r="M107" s="29"/>
      <c r="N107" s="29"/>
      <c r="O107" s="211"/>
      <c r="P107" s="211"/>
      <c r="Q107" s="29"/>
      <c r="R107" s="29"/>
      <c r="S107" s="29"/>
      <c r="T107" s="29"/>
      <c r="U107" s="10"/>
    </row>
    <row r="108" spans="1:21" s="14" customFormat="1" ht="19.5">
      <c r="A108" s="47" t="s">
        <v>84</v>
      </c>
      <c r="B108" s="16"/>
      <c r="C108" s="21"/>
      <c r="D108" s="17"/>
      <c r="E108" s="18"/>
      <c r="F108" s="18"/>
      <c r="G108" s="19"/>
      <c r="H108" s="22"/>
      <c r="I108" s="18"/>
      <c r="J108" s="18"/>
      <c r="K108" s="29"/>
      <c r="L108" s="29"/>
      <c r="M108" s="29"/>
      <c r="N108" s="29"/>
      <c r="O108" s="211"/>
      <c r="P108" s="211"/>
      <c r="Q108" s="29"/>
      <c r="R108" s="29"/>
      <c r="S108" s="29"/>
      <c r="T108" s="29"/>
      <c r="U108" s="10"/>
    </row>
    <row r="109" spans="1:20" ht="21.75">
      <c r="A109" s="15"/>
      <c r="B109" s="1021" t="s">
        <v>134</v>
      </c>
      <c r="C109" s="1028"/>
      <c r="D109" s="746" t="s">
        <v>110</v>
      </c>
      <c r="E109" s="1025"/>
      <c r="F109" s="1039" t="s">
        <v>144</v>
      </c>
      <c r="G109" s="1039" t="s">
        <v>145</v>
      </c>
      <c r="H109" s="1039" t="s">
        <v>145</v>
      </c>
      <c r="I109" s="1039" t="s">
        <v>281</v>
      </c>
      <c r="J109" s="1039" t="s">
        <v>144</v>
      </c>
      <c r="K109" s="1039">
        <v>4</v>
      </c>
      <c r="L109" s="1039">
        <v>4</v>
      </c>
      <c r="M109" s="1039">
        <v>4</v>
      </c>
      <c r="N109" s="1039" t="s">
        <v>785</v>
      </c>
      <c r="O109" s="1039">
        <v>4</v>
      </c>
      <c r="P109" s="1039">
        <v>4</v>
      </c>
      <c r="Q109" s="1039">
        <v>4</v>
      </c>
      <c r="R109" s="1039">
        <v>4</v>
      </c>
      <c r="S109" s="1039">
        <v>4</v>
      </c>
      <c r="T109" s="1039">
        <v>4</v>
      </c>
    </row>
    <row r="110" spans="1:20" ht="21.75">
      <c r="A110" s="37"/>
      <c r="B110" s="1021" t="s">
        <v>1363</v>
      </c>
      <c r="C110" s="1028"/>
      <c r="D110" s="746"/>
      <c r="E110" s="1025"/>
      <c r="F110" s="1039"/>
      <c r="G110" s="1039"/>
      <c r="H110" s="1039"/>
      <c r="I110" s="1039"/>
      <c r="J110" s="1039"/>
      <c r="K110" s="1039" t="s">
        <v>302</v>
      </c>
      <c r="L110" s="1039" t="s">
        <v>388</v>
      </c>
      <c r="M110" s="1039" t="s">
        <v>590</v>
      </c>
      <c r="N110" s="1039"/>
      <c r="O110" s="1039"/>
      <c r="P110" s="1039"/>
      <c r="Q110" s="1040"/>
      <c r="R110" s="1040"/>
      <c r="S110" s="1040"/>
      <c r="T110" s="1040"/>
    </row>
    <row r="111" spans="1:21" ht="21" customHeight="1">
      <c r="A111" s="33"/>
      <c r="B111" s="1038" t="s">
        <v>1299</v>
      </c>
      <c r="C111" s="1028"/>
      <c r="D111" s="746"/>
      <c r="E111" s="1025"/>
      <c r="F111" s="1039"/>
      <c r="G111" s="1039"/>
      <c r="H111" s="1039"/>
      <c r="I111" s="1039"/>
      <c r="J111" s="1039"/>
      <c r="K111" s="1039"/>
      <c r="L111" s="1039"/>
      <c r="M111" s="1039"/>
      <c r="N111" s="1039"/>
      <c r="O111" s="1039"/>
      <c r="P111" s="1039"/>
      <c r="Q111" s="1041" t="s">
        <v>1206</v>
      </c>
      <c r="R111" s="1078" t="s">
        <v>1306</v>
      </c>
      <c r="S111" s="1078" t="s">
        <v>1306</v>
      </c>
      <c r="T111" s="1078" t="s">
        <v>1306</v>
      </c>
      <c r="U111" s="748" t="s">
        <v>1365</v>
      </c>
    </row>
    <row r="112" spans="1:21" ht="20.25" customHeight="1">
      <c r="A112" s="33"/>
      <c r="B112" s="1021" t="s">
        <v>1364</v>
      </c>
      <c r="C112" s="1028"/>
      <c r="D112" s="746"/>
      <c r="E112" s="1025"/>
      <c r="F112" s="1039"/>
      <c r="G112" s="1039"/>
      <c r="H112" s="1039"/>
      <c r="I112" s="1039"/>
      <c r="J112" s="1039"/>
      <c r="K112" s="1039"/>
      <c r="L112" s="1039"/>
      <c r="M112" s="1039"/>
      <c r="N112" s="1039"/>
      <c r="O112" s="1039"/>
      <c r="P112" s="1039"/>
      <c r="Q112" s="1041">
        <v>200</v>
      </c>
      <c r="R112" s="1040"/>
      <c r="S112" s="1040"/>
      <c r="T112" s="1040"/>
      <c r="U112" s="845"/>
    </row>
    <row r="113" spans="1:21" ht="20.25" customHeight="1">
      <c r="A113" s="33"/>
      <c r="B113" s="1021" t="s">
        <v>1296</v>
      </c>
      <c r="C113" s="23"/>
      <c r="D113" s="17"/>
      <c r="E113" s="2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1078" t="s">
        <v>1306</v>
      </c>
      <c r="R113" s="1078" t="s">
        <v>1306</v>
      </c>
      <c r="S113" s="1078" t="s">
        <v>1306</v>
      </c>
      <c r="T113" s="1078" t="s">
        <v>1306</v>
      </c>
      <c r="U113" s="748" t="s">
        <v>1365</v>
      </c>
    </row>
    <row r="114" spans="1:21" ht="20.25" customHeight="1">
      <c r="A114" s="33"/>
      <c r="B114" s="1021" t="s">
        <v>1302</v>
      </c>
      <c r="C114" s="23"/>
      <c r="D114" s="17" t="s">
        <v>109</v>
      </c>
      <c r="E114" s="2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1023">
        <v>85</v>
      </c>
      <c r="Q114" s="1023">
        <v>85</v>
      </c>
      <c r="R114" s="1023">
        <v>85</v>
      </c>
      <c r="S114" s="1023">
        <v>85</v>
      </c>
      <c r="T114" s="1023">
        <v>85</v>
      </c>
      <c r="U114" s="24" t="s">
        <v>1318</v>
      </c>
    </row>
    <row r="115" spans="1:21" ht="20.25" customHeight="1">
      <c r="A115" s="33"/>
      <c r="B115" s="1021" t="s">
        <v>1378</v>
      </c>
      <c r="C115" s="23"/>
      <c r="D115" s="17"/>
      <c r="E115" s="22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1078"/>
      <c r="R115" s="35"/>
      <c r="S115" s="35"/>
      <c r="T115" s="35"/>
      <c r="U115" s="748" t="s">
        <v>1320</v>
      </c>
    </row>
    <row r="116" spans="1:21" ht="20.25" customHeight="1">
      <c r="A116" s="33"/>
      <c r="B116" s="1021"/>
      <c r="C116" s="59" t="s">
        <v>1305</v>
      </c>
      <c r="D116" s="17"/>
      <c r="E116" s="2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1078"/>
      <c r="R116" s="35"/>
      <c r="S116" s="35"/>
      <c r="T116" s="35"/>
      <c r="U116" s="10"/>
    </row>
    <row r="117" spans="1:21" ht="19.5" customHeight="1" hidden="1">
      <c r="A117" s="47" t="s">
        <v>85</v>
      </c>
      <c r="B117" s="16"/>
      <c r="C117" s="23"/>
      <c r="D117" s="17"/>
      <c r="E117" s="2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760"/>
      <c r="R117" s="760"/>
      <c r="S117" s="760"/>
      <c r="T117" s="760"/>
      <c r="U117" s="1013"/>
    </row>
    <row r="118" spans="1:21" s="490" customFormat="1" ht="21.75" hidden="1">
      <c r="A118" s="315"/>
      <c r="B118" s="1042" t="s">
        <v>1288</v>
      </c>
      <c r="C118" s="1054"/>
      <c r="D118" s="1049" t="s">
        <v>109</v>
      </c>
      <c r="E118" s="1037" t="s">
        <v>107</v>
      </c>
      <c r="F118" s="1037" t="s">
        <v>54</v>
      </c>
      <c r="G118" s="1037" t="s">
        <v>54</v>
      </c>
      <c r="H118" s="1037">
        <v>85</v>
      </c>
      <c r="I118" s="1037">
        <v>85</v>
      </c>
      <c r="J118" s="1037"/>
      <c r="K118" s="1037"/>
      <c r="L118" s="1037"/>
      <c r="M118" s="1037"/>
      <c r="N118" s="1037"/>
      <c r="O118" s="1037"/>
      <c r="P118" s="1037">
        <v>85</v>
      </c>
      <c r="Q118" s="1037">
        <v>85</v>
      </c>
      <c r="R118" s="1037">
        <v>85</v>
      </c>
      <c r="S118" s="1037">
        <v>85</v>
      </c>
      <c r="T118" s="1037">
        <v>85</v>
      </c>
      <c r="U118" s="845" t="s">
        <v>1297</v>
      </c>
    </row>
    <row r="119" spans="1:21" s="2" customFormat="1" ht="21.75">
      <c r="A119" s="47" t="s">
        <v>1154</v>
      </c>
      <c r="B119" s="836"/>
      <c r="C119" s="837"/>
      <c r="D119" s="838"/>
      <c r="E119" s="839"/>
      <c r="F119" s="839"/>
      <c r="G119" s="839"/>
      <c r="H119" s="839"/>
      <c r="I119" s="839"/>
      <c r="J119" s="839"/>
      <c r="K119" s="839"/>
      <c r="L119" s="839"/>
      <c r="M119" s="839"/>
      <c r="N119" s="839"/>
      <c r="O119" s="839"/>
      <c r="P119" s="839"/>
      <c r="Q119" s="839"/>
      <c r="R119" s="839"/>
      <c r="S119" s="839"/>
      <c r="T119" s="839"/>
      <c r="U119" s="67"/>
    </row>
    <row r="120" spans="1:21" s="14" customFormat="1" ht="21.75">
      <c r="A120" s="47" t="s">
        <v>83</v>
      </c>
      <c r="B120" s="831"/>
      <c r="C120" s="54"/>
      <c r="D120" s="56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10"/>
    </row>
    <row r="121" spans="1:21" s="14" customFormat="1" ht="19.5">
      <c r="A121" s="1079"/>
      <c r="B121" s="1080" t="s">
        <v>206</v>
      </c>
      <c r="C121" s="1080"/>
      <c r="D121" s="1081" t="s">
        <v>106</v>
      </c>
      <c r="E121" s="1082" t="s">
        <v>107</v>
      </c>
      <c r="F121" s="1082" t="s">
        <v>107</v>
      </c>
      <c r="G121" s="1082" t="s">
        <v>107</v>
      </c>
      <c r="H121" s="1082" t="s">
        <v>107</v>
      </c>
      <c r="I121" s="1082" t="s">
        <v>107</v>
      </c>
      <c r="J121" s="1082" t="s">
        <v>107</v>
      </c>
      <c r="K121" s="1082" t="s">
        <v>107</v>
      </c>
      <c r="L121" s="1082" t="s">
        <v>265</v>
      </c>
      <c r="M121" s="1082" t="s">
        <v>549</v>
      </c>
      <c r="N121" s="1082" t="s">
        <v>549</v>
      </c>
      <c r="O121" s="1082" t="s">
        <v>988</v>
      </c>
      <c r="P121" s="1082">
        <f>SUM(P122)</f>
        <v>0</v>
      </c>
      <c r="Q121" s="1083">
        <f>SUM(Q122)</f>
        <v>48</v>
      </c>
      <c r="R121" s="1083">
        <f>SUM(R122)</f>
        <v>48</v>
      </c>
      <c r="S121" s="1083">
        <f>SUM(S122)</f>
        <v>48</v>
      </c>
      <c r="T121" s="1083">
        <f>SUM(T122)</f>
        <v>48</v>
      </c>
      <c r="U121" s="10"/>
    </row>
    <row r="122" spans="1:21" s="14" customFormat="1" ht="19.5">
      <c r="A122" s="1079"/>
      <c r="B122" s="1080"/>
      <c r="C122" s="1080" t="s">
        <v>48</v>
      </c>
      <c r="D122" s="1081" t="s">
        <v>106</v>
      </c>
      <c r="E122" s="1082" t="s">
        <v>107</v>
      </c>
      <c r="F122" s="1082" t="s">
        <v>107</v>
      </c>
      <c r="G122" s="1082" t="s">
        <v>107</v>
      </c>
      <c r="H122" s="1082" t="s">
        <v>107</v>
      </c>
      <c r="I122" s="1082" t="s">
        <v>107</v>
      </c>
      <c r="J122" s="1082" t="s">
        <v>107</v>
      </c>
      <c r="K122" s="1082" t="s">
        <v>107</v>
      </c>
      <c r="L122" s="1082" t="s">
        <v>265</v>
      </c>
      <c r="M122" s="1082" t="s">
        <v>549</v>
      </c>
      <c r="N122" s="1082" t="s">
        <v>549</v>
      </c>
      <c r="O122" s="1082" t="s">
        <v>1069</v>
      </c>
      <c r="P122" s="1082" t="s">
        <v>265</v>
      </c>
      <c r="Q122" s="1083">
        <v>48</v>
      </c>
      <c r="R122" s="1083">
        <v>48</v>
      </c>
      <c r="S122" s="1083">
        <v>48</v>
      </c>
      <c r="T122" s="1083">
        <v>48</v>
      </c>
      <c r="U122" s="10"/>
    </row>
    <row r="123" spans="1:21" s="14" customFormat="1" ht="19.5">
      <c r="A123" s="1079"/>
      <c r="B123" s="1080"/>
      <c r="C123" s="1080" t="s">
        <v>1068</v>
      </c>
      <c r="D123" s="1081" t="s">
        <v>106</v>
      </c>
      <c r="E123" s="1082"/>
      <c r="F123" s="1082"/>
      <c r="G123" s="1082"/>
      <c r="H123" s="1082"/>
      <c r="I123" s="1082"/>
      <c r="J123" s="1082"/>
      <c r="K123" s="1082"/>
      <c r="L123" s="1082"/>
      <c r="M123" s="1082"/>
      <c r="N123" s="1082"/>
      <c r="O123" s="1082" t="s">
        <v>107</v>
      </c>
      <c r="P123" s="1082" t="s">
        <v>1071</v>
      </c>
      <c r="Q123" s="1082" t="s">
        <v>107</v>
      </c>
      <c r="R123" s="1082">
        <v>10</v>
      </c>
      <c r="S123" s="1082">
        <v>10</v>
      </c>
      <c r="T123" s="1082">
        <v>10</v>
      </c>
      <c r="U123" s="10"/>
    </row>
    <row r="124" spans="1:21" s="14" customFormat="1" ht="19.5">
      <c r="A124" s="1079"/>
      <c r="B124" s="1080"/>
      <c r="C124" s="1080" t="s">
        <v>1070</v>
      </c>
      <c r="D124" s="1081" t="s">
        <v>106</v>
      </c>
      <c r="E124" s="1082"/>
      <c r="F124" s="1082"/>
      <c r="G124" s="1082"/>
      <c r="H124" s="1082"/>
      <c r="I124" s="1082"/>
      <c r="J124" s="1082"/>
      <c r="K124" s="1082"/>
      <c r="L124" s="1082"/>
      <c r="M124" s="1082"/>
      <c r="N124" s="1082"/>
      <c r="O124" s="1082" t="s">
        <v>107</v>
      </c>
      <c r="P124" s="1082" t="s">
        <v>107</v>
      </c>
      <c r="Q124" s="1082" t="s">
        <v>107</v>
      </c>
      <c r="R124" s="1082">
        <v>0</v>
      </c>
      <c r="S124" s="1082">
        <v>5</v>
      </c>
      <c r="T124" s="1082">
        <v>5</v>
      </c>
      <c r="U124" s="10"/>
    </row>
    <row r="125" spans="1:21" s="14" customFormat="1" ht="19.5">
      <c r="A125" s="1079"/>
      <c r="B125" s="1080" t="s">
        <v>1300</v>
      </c>
      <c r="C125" s="1080"/>
      <c r="D125" s="1081" t="s">
        <v>106</v>
      </c>
      <c r="E125" s="1082" t="s">
        <v>113</v>
      </c>
      <c r="F125" s="1082" t="s">
        <v>114</v>
      </c>
      <c r="G125" s="1082" t="s">
        <v>114</v>
      </c>
      <c r="H125" s="1082" t="s">
        <v>265</v>
      </c>
      <c r="I125" s="1082" t="s">
        <v>265</v>
      </c>
      <c r="J125" s="1082" t="s">
        <v>265</v>
      </c>
      <c r="K125" s="1082" t="s">
        <v>265</v>
      </c>
      <c r="L125" s="1082" t="s">
        <v>265</v>
      </c>
      <c r="M125" s="1082" t="s">
        <v>265</v>
      </c>
      <c r="N125" s="1082" t="s">
        <v>265</v>
      </c>
      <c r="O125" s="1082" t="s">
        <v>265</v>
      </c>
      <c r="P125" s="1082">
        <f>SUM(P129:P130)</f>
        <v>58</v>
      </c>
      <c r="Q125" s="1083">
        <f>SUM(Q129:Q130)</f>
        <v>58</v>
      </c>
      <c r="R125" s="1083">
        <f>SUM(R129:R130)</f>
        <v>70</v>
      </c>
      <c r="S125" s="1083">
        <f>SUM(S129:S130)</f>
        <v>70</v>
      </c>
      <c r="T125" s="1083">
        <f>SUM(T129:T130)</f>
        <v>70</v>
      </c>
      <c r="U125" s="10"/>
    </row>
    <row r="126" spans="1:21" s="2" customFormat="1" ht="20.25" customHeight="1" hidden="1">
      <c r="A126" s="1084"/>
      <c r="B126" s="1085"/>
      <c r="C126" s="1086"/>
      <c r="D126" s="1087"/>
      <c r="E126" s="1087" t="s">
        <v>100</v>
      </c>
      <c r="F126" s="1087" t="s">
        <v>100</v>
      </c>
      <c r="G126" s="1087" t="s">
        <v>100</v>
      </c>
      <c r="H126" s="1087" t="s">
        <v>100</v>
      </c>
      <c r="I126" s="1087" t="s">
        <v>100</v>
      </c>
      <c r="J126" s="1087" t="s">
        <v>100</v>
      </c>
      <c r="K126" s="1087" t="s">
        <v>100</v>
      </c>
      <c r="L126" s="1087" t="s">
        <v>100</v>
      </c>
      <c r="M126" s="1087" t="s">
        <v>100</v>
      </c>
      <c r="N126" s="1087" t="s">
        <v>100</v>
      </c>
      <c r="O126" s="1087" t="s">
        <v>100</v>
      </c>
      <c r="P126" s="1087" t="s">
        <v>100</v>
      </c>
      <c r="Q126" s="1288" t="s">
        <v>101</v>
      </c>
      <c r="R126" s="1288"/>
      <c r="S126" s="1288"/>
      <c r="T126" s="1288"/>
      <c r="U126" s="67"/>
    </row>
    <row r="127" spans="1:21" s="2" customFormat="1" ht="21.75" customHeight="1" hidden="1">
      <c r="A127" s="1289" t="s">
        <v>90</v>
      </c>
      <c r="B127" s="1290"/>
      <c r="C127" s="1290"/>
      <c r="D127" s="1088" t="s">
        <v>76</v>
      </c>
      <c r="E127" s="1088" t="s">
        <v>102</v>
      </c>
      <c r="F127" s="1088" t="s">
        <v>103</v>
      </c>
      <c r="G127" s="1088" t="s">
        <v>40</v>
      </c>
      <c r="H127" s="1088" t="s">
        <v>198</v>
      </c>
      <c r="I127" s="1088" t="s">
        <v>248</v>
      </c>
      <c r="J127" s="1088" t="s">
        <v>292</v>
      </c>
      <c r="K127" s="1088" t="s">
        <v>319</v>
      </c>
      <c r="L127" s="1088" t="s">
        <v>367</v>
      </c>
      <c r="M127" s="1088" t="s">
        <v>432</v>
      </c>
      <c r="N127" s="1088" t="s">
        <v>717</v>
      </c>
      <c r="O127" s="1088" t="s">
        <v>892</v>
      </c>
      <c r="P127" s="1088" t="s">
        <v>1054</v>
      </c>
      <c r="Q127" s="1087" t="s">
        <v>433</v>
      </c>
      <c r="R127" s="1087" t="s">
        <v>718</v>
      </c>
      <c r="S127" s="1087" t="s">
        <v>893</v>
      </c>
      <c r="T127" s="1087" t="s">
        <v>1055</v>
      </c>
      <c r="U127" s="67"/>
    </row>
    <row r="128" spans="1:21" s="2" customFormat="1" ht="21.75" hidden="1">
      <c r="A128" s="1089"/>
      <c r="B128" s="1090"/>
      <c r="C128" s="1091"/>
      <c r="D128" s="1092"/>
      <c r="E128" s="1092" t="s">
        <v>104</v>
      </c>
      <c r="F128" s="1092" t="s">
        <v>104</v>
      </c>
      <c r="G128" s="1092" t="s">
        <v>104</v>
      </c>
      <c r="H128" s="1092" t="s">
        <v>104</v>
      </c>
      <c r="I128" s="1092" t="s">
        <v>104</v>
      </c>
      <c r="J128" s="1092" t="s">
        <v>104</v>
      </c>
      <c r="K128" s="1092" t="s">
        <v>104</v>
      </c>
      <c r="L128" s="1092" t="s">
        <v>104</v>
      </c>
      <c r="M128" s="1092" t="s">
        <v>104</v>
      </c>
      <c r="N128" s="1092" t="s">
        <v>104</v>
      </c>
      <c r="O128" s="1092" t="s">
        <v>104</v>
      </c>
      <c r="P128" s="1092" t="s">
        <v>104</v>
      </c>
      <c r="Q128" s="1092" t="s">
        <v>105</v>
      </c>
      <c r="R128" s="1092" t="s">
        <v>105</v>
      </c>
      <c r="S128" s="1092" t="s">
        <v>105</v>
      </c>
      <c r="T128" s="1092" t="s">
        <v>105</v>
      </c>
      <c r="U128" s="67"/>
    </row>
    <row r="129" spans="1:21" s="14" customFormat="1" ht="19.5">
      <c r="A129" s="1079"/>
      <c r="B129" s="1080"/>
      <c r="C129" s="1080" t="s">
        <v>48</v>
      </c>
      <c r="D129" s="1081" t="s">
        <v>106</v>
      </c>
      <c r="E129" s="1082" t="s">
        <v>107</v>
      </c>
      <c r="F129" s="1082" t="s">
        <v>114</v>
      </c>
      <c r="G129" s="1082" t="s">
        <v>114</v>
      </c>
      <c r="H129" s="1082" t="s">
        <v>265</v>
      </c>
      <c r="I129" s="1082" t="s">
        <v>265</v>
      </c>
      <c r="J129" s="1082" t="s">
        <v>265</v>
      </c>
      <c r="K129" s="1082" t="s">
        <v>265</v>
      </c>
      <c r="L129" s="1082" t="s">
        <v>265</v>
      </c>
      <c r="M129" s="1082" t="s">
        <v>265</v>
      </c>
      <c r="N129" s="1082" t="s">
        <v>265</v>
      </c>
      <c r="O129" s="1082" t="s">
        <v>265</v>
      </c>
      <c r="P129" s="1082">
        <v>48</v>
      </c>
      <c r="Q129" s="1083">
        <v>48</v>
      </c>
      <c r="R129" s="1083">
        <v>60</v>
      </c>
      <c r="S129" s="1083">
        <v>60</v>
      </c>
      <c r="T129" s="1083">
        <v>60</v>
      </c>
      <c r="U129" s="10"/>
    </row>
    <row r="130" spans="1:21" s="14" customFormat="1" ht="19.5">
      <c r="A130" s="1079"/>
      <c r="B130" s="1080"/>
      <c r="C130" s="1080" t="s">
        <v>1068</v>
      </c>
      <c r="D130" s="1081" t="s">
        <v>106</v>
      </c>
      <c r="E130" s="1082"/>
      <c r="F130" s="1082"/>
      <c r="G130" s="1082"/>
      <c r="H130" s="1082"/>
      <c r="I130" s="1082"/>
      <c r="J130" s="1082"/>
      <c r="K130" s="1082"/>
      <c r="L130" s="1082"/>
      <c r="M130" s="1082"/>
      <c r="N130" s="1082"/>
      <c r="O130" s="1082"/>
      <c r="P130" s="1082">
        <v>10</v>
      </c>
      <c r="Q130" s="1083">
        <v>10</v>
      </c>
      <c r="R130" s="1083">
        <v>10</v>
      </c>
      <c r="S130" s="1083">
        <v>10</v>
      </c>
      <c r="T130" s="1083">
        <v>10</v>
      </c>
      <c r="U130" s="10"/>
    </row>
    <row r="131" spans="1:21" s="14" customFormat="1" ht="19.5">
      <c r="A131" s="1079"/>
      <c r="B131" s="1080"/>
      <c r="C131" s="1080" t="s">
        <v>1070</v>
      </c>
      <c r="D131" s="1081" t="s">
        <v>106</v>
      </c>
      <c r="E131" s="1082"/>
      <c r="F131" s="1082"/>
      <c r="G131" s="1082"/>
      <c r="H131" s="1082"/>
      <c r="I131" s="1082"/>
      <c r="J131" s="1082"/>
      <c r="K131" s="1082"/>
      <c r="L131" s="1082"/>
      <c r="M131" s="1082"/>
      <c r="N131" s="1082"/>
      <c r="O131" s="1082"/>
      <c r="P131" s="1082"/>
      <c r="Q131" s="1083" t="s">
        <v>1306</v>
      </c>
      <c r="R131" s="1083" t="s">
        <v>1306</v>
      </c>
      <c r="S131" s="1083" t="s">
        <v>1306</v>
      </c>
      <c r="T131" s="1083" t="s">
        <v>1306</v>
      </c>
      <c r="U131" s="326" t="s">
        <v>1179</v>
      </c>
    </row>
    <row r="132" spans="1:21" s="14" customFormat="1" ht="19.5">
      <c r="A132" s="1079"/>
      <c r="B132" s="1080" t="s">
        <v>207</v>
      </c>
      <c r="C132" s="1080"/>
      <c r="D132" s="1081" t="s">
        <v>106</v>
      </c>
      <c r="E132" s="1082" t="s">
        <v>107</v>
      </c>
      <c r="F132" s="1082" t="s">
        <v>114</v>
      </c>
      <c r="G132" s="1093" t="s">
        <v>172</v>
      </c>
      <c r="H132" s="1082" t="s">
        <v>266</v>
      </c>
      <c r="I132" s="1082" t="s">
        <v>267</v>
      </c>
      <c r="J132" s="1082" t="s">
        <v>293</v>
      </c>
      <c r="K132" s="1093" t="s">
        <v>332</v>
      </c>
      <c r="L132" s="1093" t="s">
        <v>369</v>
      </c>
      <c r="M132" s="1082" t="s">
        <v>550</v>
      </c>
      <c r="N132" s="1082" t="s">
        <v>725</v>
      </c>
      <c r="O132" s="1082" t="s">
        <v>989</v>
      </c>
      <c r="P132" s="1093">
        <f>SUM(P133:P134)</f>
        <v>0</v>
      </c>
      <c r="Q132" s="1094">
        <f>SUM(Q133:Q134)</f>
        <v>308</v>
      </c>
      <c r="R132" s="1094">
        <f>SUM(R133:R134)</f>
        <v>308</v>
      </c>
      <c r="S132" s="1094">
        <f>SUM(S133:S134)</f>
        <v>320</v>
      </c>
      <c r="T132" s="1094">
        <f>SUM(T133:T134)</f>
        <v>352</v>
      </c>
      <c r="U132" s="10"/>
    </row>
    <row r="133" spans="1:21" s="14" customFormat="1" ht="19.5">
      <c r="A133" s="1079"/>
      <c r="B133" s="1080"/>
      <c r="C133" s="1080" t="s">
        <v>48</v>
      </c>
      <c r="D133" s="1081" t="s">
        <v>106</v>
      </c>
      <c r="E133" s="1082" t="s">
        <v>107</v>
      </c>
      <c r="F133" s="1082" t="s">
        <v>114</v>
      </c>
      <c r="G133" s="1093" t="s">
        <v>172</v>
      </c>
      <c r="H133" s="1082" t="s">
        <v>266</v>
      </c>
      <c r="I133" s="1082" t="s">
        <v>267</v>
      </c>
      <c r="J133" s="1082" t="s">
        <v>293</v>
      </c>
      <c r="K133" s="1082" t="s">
        <v>332</v>
      </c>
      <c r="L133" s="1093" t="s">
        <v>369</v>
      </c>
      <c r="M133" s="1082" t="s">
        <v>550</v>
      </c>
      <c r="N133" s="1082" t="s">
        <v>725</v>
      </c>
      <c r="O133" s="1082" t="s">
        <v>1072</v>
      </c>
      <c r="P133" s="1082" t="s">
        <v>1072</v>
      </c>
      <c r="Q133" s="1082">
        <v>288</v>
      </c>
      <c r="R133" s="1082">
        <v>288</v>
      </c>
      <c r="S133" s="1082">
        <v>300</v>
      </c>
      <c r="T133" s="1082">
        <v>332</v>
      </c>
      <c r="U133" s="1060">
        <v>334</v>
      </c>
    </row>
    <row r="134" spans="1:21" s="14" customFormat="1" ht="19.5">
      <c r="A134" s="1079"/>
      <c r="B134" s="1080"/>
      <c r="C134" s="1080" t="s">
        <v>1068</v>
      </c>
      <c r="D134" s="1081" t="s">
        <v>106</v>
      </c>
      <c r="E134" s="1082"/>
      <c r="F134" s="1082"/>
      <c r="G134" s="1082"/>
      <c r="H134" s="1082"/>
      <c r="I134" s="1082"/>
      <c r="J134" s="1082"/>
      <c r="K134" s="1082"/>
      <c r="L134" s="1082"/>
      <c r="M134" s="1082"/>
      <c r="N134" s="1082"/>
      <c r="O134" s="1082" t="s">
        <v>107</v>
      </c>
      <c r="P134" s="1082" t="s">
        <v>1073</v>
      </c>
      <c r="Q134" s="1082">
        <v>20</v>
      </c>
      <c r="R134" s="1082">
        <v>20</v>
      </c>
      <c r="S134" s="1082">
        <v>20</v>
      </c>
      <c r="T134" s="1082">
        <v>20</v>
      </c>
      <c r="U134" s="10"/>
    </row>
    <row r="135" spans="1:21" s="14" customFormat="1" ht="19.5">
      <c r="A135" s="1079"/>
      <c r="B135" s="1080"/>
      <c r="C135" s="1080" t="s">
        <v>1070</v>
      </c>
      <c r="D135" s="1081" t="s">
        <v>106</v>
      </c>
      <c r="E135" s="1082"/>
      <c r="F135" s="1082"/>
      <c r="G135" s="1082"/>
      <c r="H135" s="1082"/>
      <c r="I135" s="1082"/>
      <c r="J135" s="1082"/>
      <c r="K135" s="1082"/>
      <c r="L135" s="1082"/>
      <c r="M135" s="1082"/>
      <c r="N135" s="1082"/>
      <c r="O135" s="1082" t="s">
        <v>107</v>
      </c>
      <c r="P135" s="1082" t="s">
        <v>1074</v>
      </c>
      <c r="Q135" s="1082">
        <v>10</v>
      </c>
      <c r="R135" s="1082">
        <v>15</v>
      </c>
      <c r="S135" s="1082">
        <v>15</v>
      </c>
      <c r="T135" s="1082">
        <v>15</v>
      </c>
      <c r="U135" s="10"/>
    </row>
    <row r="136" spans="1:20" s="14" customFormat="1" ht="19.5" hidden="1">
      <c r="A136" s="15"/>
      <c r="B136" s="16" t="s">
        <v>208</v>
      </c>
      <c r="C136" s="16"/>
      <c r="D136" s="17" t="s">
        <v>106</v>
      </c>
      <c r="E136" s="18" t="s">
        <v>107</v>
      </c>
      <c r="F136" s="18" t="s">
        <v>140</v>
      </c>
      <c r="G136" s="18" t="s">
        <v>174</v>
      </c>
      <c r="H136" s="18" t="s">
        <v>203</v>
      </c>
      <c r="I136" s="18" t="s">
        <v>34</v>
      </c>
      <c r="J136" s="18">
        <v>5</v>
      </c>
      <c r="K136" s="18">
        <v>5</v>
      </c>
      <c r="L136" s="18">
        <v>5</v>
      </c>
      <c r="M136" s="18">
        <v>5</v>
      </c>
      <c r="N136" s="18">
        <v>5</v>
      </c>
      <c r="O136" s="18">
        <v>5</v>
      </c>
      <c r="P136" s="18">
        <v>5</v>
      </c>
      <c r="Q136" s="757">
        <v>5</v>
      </c>
      <c r="R136" s="757">
        <v>5</v>
      </c>
      <c r="S136" s="757">
        <v>5</v>
      </c>
      <c r="T136" s="757">
        <v>5</v>
      </c>
    </row>
    <row r="137" spans="1:20" s="14" customFormat="1" ht="19.5" hidden="1">
      <c r="A137" s="15"/>
      <c r="B137" s="16" t="s">
        <v>209</v>
      </c>
      <c r="C137" s="23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757"/>
      <c r="R137" s="757"/>
      <c r="S137" s="757"/>
      <c r="T137" s="757"/>
    </row>
    <row r="138" spans="1:20" s="24" customFormat="1" ht="19.5" hidden="1">
      <c r="A138" s="15"/>
      <c r="B138" s="16" t="s">
        <v>211</v>
      </c>
      <c r="C138" s="23"/>
      <c r="D138" s="1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757"/>
      <c r="R138" s="757"/>
      <c r="S138" s="757"/>
      <c r="T138" s="757"/>
    </row>
    <row r="139" spans="1:20" s="24" customFormat="1" ht="19.5" hidden="1">
      <c r="A139" s="15"/>
      <c r="B139" s="16" t="s">
        <v>210</v>
      </c>
      <c r="C139" s="23"/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757"/>
      <c r="R139" s="757"/>
      <c r="S139" s="757"/>
      <c r="T139" s="757"/>
    </row>
    <row r="140" spans="1:20" s="24" customFormat="1" ht="19.5" hidden="1">
      <c r="A140" s="15"/>
      <c r="B140" s="16" t="s">
        <v>125</v>
      </c>
      <c r="C140" s="23"/>
      <c r="D140" s="17" t="s">
        <v>108</v>
      </c>
      <c r="E140" s="18" t="s">
        <v>107</v>
      </c>
      <c r="F140" s="18" t="s">
        <v>141</v>
      </c>
      <c r="G140" s="18" t="s">
        <v>141</v>
      </c>
      <c r="H140" s="18" t="s">
        <v>204</v>
      </c>
      <c r="I140" s="18" t="s">
        <v>204</v>
      </c>
      <c r="J140" s="18">
        <v>1</v>
      </c>
      <c r="K140" s="18">
        <v>1</v>
      </c>
      <c r="L140" s="18">
        <v>1</v>
      </c>
      <c r="M140" s="18">
        <v>1</v>
      </c>
      <c r="N140" s="18">
        <v>1</v>
      </c>
      <c r="O140" s="18">
        <v>1</v>
      </c>
      <c r="P140" s="18">
        <v>1</v>
      </c>
      <c r="Q140" s="757">
        <v>1</v>
      </c>
      <c r="R140" s="757">
        <v>1</v>
      </c>
      <c r="S140" s="757">
        <v>1</v>
      </c>
      <c r="T140" s="757">
        <v>1</v>
      </c>
    </row>
    <row r="141" spans="1:20" s="24" customFormat="1" ht="19.5" hidden="1">
      <c r="A141" s="15"/>
      <c r="B141" s="16" t="s">
        <v>126</v>
      </c>
      <c r="C141" s="23"/>
      <c r="D141" s="1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757"/>
      <c r="R141" s="757"/>
      <c r="S141" s="757"/>
      <c r="T141" s="757"/>
    </row>
    <row r="142" spans="1:20" s="24" customFormat="1" ht="19.5" hidden="1">
      <c r="A142" s="15"/>
      <c r="B142" s="16" t="s">
        <v>212</v>
      </c>
      <c r="C142" s="23"/>
      <c r="D142" s="17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757"/>
      <c r="R142" s="757"/>
      <c r="S142" s="757"/>
      <c r="T142" s="757"/>
    </row>
    <row r="143" spans="1:20" s="24" customFormat="1" ht="19.5" hidden="1">
      <c r="A143" s="15"/>
      <c r="B143" s="16" t="s">
        <v>127</v>
      </c>
      <c r="C143" s="23"/>
      <c r="D143" s="17" t="s">
        <v>97</v>
      </c>
      <c r="E143" s="18" t="s">
        <v>107</v>
      </c>
      <c r="F143" s="18" t="s">
        <v>133</v>
      </c>
      <c r="G143" s="18">
        <v>1</v>
      </c>
      <c r="H143" s="18">
        <v>1</v>
      </c>
      <c r="I143" s="18">
        <v>1</v>
      </c>
      <c r="J143" s="18">
        <v>1</v>
      </c>
      <c r="K143" s="18">
        <v>1</v>
      </c>
      <c r="L143" s="18">
        <v>1</v>
      </c>
      <c r="M143" s="18">
        <v>1</v>
      </c>
      <c r="N143" s="18">
        <v>1</v>
      </c>
      <c r="O143" s="18">
        <v>1</v>
      </c>
      <c r="P143" s="18">
        <v>1</v>
      </c>
      <c r="Q143" s="757">
        <v>1</v>
      </c>
      <c r="R143" s="757">
        <v>1</v>
      </c>
      <c r="S143" s="757">
        <v>1</v>
      </c>
      <c r="T143" s="757">
        <v>1</v>
      </c>
    </row>
    <row r="144" spans="1:20" s="24" customFormat="1" ht="19.5" hidden="1">
      <c r="A144" s="15"/>
      <c r="B144" s="16" t="s">
        <v>271</v>
      </c>
      <c r="C144" s="23"/>
      <c r="D144" s="1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757"/>
      <c r="R144" s="757"/>
      <c r="S144" s="757"/>
      <c r="T144" s="757"/>
    </row>
    <row r="145" spans="1:20" s="24" customFormat="1" ht="21.75">
      <c r="A145" s="25" t="s">
        <v>84</v>
      </c>
      <c r="B145" s="26"/>
      <c r="C145" s="27"/>
      <c r="D145" s="2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757"/>
      <c r="R145" s="757"/>
      <c r="S145" s="757"/>
      <c r="T145" s="757"/>
    </row>
    <row r="146" spans="1:20" s="24" customFormat="1" ht="19.5" hidden="1">
      <c r="A146" s="15"/>
      <c r="B146" s="16" t="s">
        <v>128</v>
      </c>
      <c r="C146" s="23"/>
      <c r="D146" s="17" t="s">
        <v>111</v>
      </c>
      <c r="E146" s="29" t="s">
        <v>107</v>
      </c>
      <c r="F146" s="30" t="s">
        <v>53</v>
      </c>
      <c r="G146" s="18">
        <v>7</v>
      </c>
      <c r="H146" s="18">
        <v>7</v>
      </c>
      <c r="I146" s="18">
        <v>7</v>
      </c>
      <c r="J146" s="18">
        <v>7</v>
      </c>
      <c r="K146" s="18">
        <v>7</v>
      </c>
      <c r="L146" s="18">
        <v>7</v>
      </c>
      <c r="M146" s="18">
        <v>7</v>
      </c>
      <c r="N146" s="18">
        <v>7</v>
      </c>
      <c r="O146" s="18">
        <v>7</v>
      </c>
      <c r="P146" s="18">
        <v>7</v>
      </c>
      <c r="Q146" s="757">
        <v>7</v>
      </c>
      <c r="R146" s="757">
        <v>7</v>
      </c>
      <c r="S146" s="757">
        <v>7</v>
      </c>
      <c r="T146" s="757">
        <v>7</v>
      </c>
    </row>
    <row r="147" spans="1:20" s="24" customFormat="1" ht="19.5" hidden="1">
      <c r="A147" s="15"/>
      <c r="B147" s="16"/>
      <c r="C147" s="31" t="s">
        <v>272</v>
      </c>
      <c r="D147" s="17"/>
      <c r="E147" s="18"/>
      <c r="F147" s="30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757"/>
      <c r="R147" s="757"/>
      <c r="S147" s="757"/>
      <c r="T147" s="757"/>
    </row>
    <row r="148" spans="1:20" s="24" customFormat="1" ht="19.5" hidden="1">
      <c r="A148" s="15"/>
      <c r="B148" s="16" t="s">
        <v>129</v>
      </c>
      <c r="C148" s="23"/>
      <c r="D148" s="17" t="s">
        <v>109</v>
      </c>
      <c r="E148" s="18" t="s">
        <v>107</v>
      </c>
      <c r="F148" s="18" t="s">
        <v>67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8">
        <v>100</v>
      </c>
      <c r="P148" s="18">
        <v>100</v>
      </c>
      <c r="Q148" s="757">
        <v>100</v>
      </c>
      <c r="R148" s="757">
        <v>100</v>
      </c>
      <c r="S148" s="757">
        <v>100</v>
      </c>
      <c r="T148" s="757">
        <v>100</v>
      </c>
    </row>
    <row r="149" spans="1:20" s="24" customFormat="1" ht="19.5" hidden="1">
      <c r="A149" s="15"/>
      <c r="B149" s="16"/>
      <c r="C149" s="31" t="s">
        <v>273</v>
      </c>
      <c r="D149" s="17"/>
      <c r="E149" s="18"/>
      <c r="F149" s="22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57"/>
      <c r="R149" s="757"/>
      <c r="S149" s="757"/>
      <c r="T149" s="757"/>
    </row>
    <row r="150" spans="1:21" s="1014" customFormat="1" ht="19.5" hidden="1">
      <c r="A150" s="315"/>
      <c r="B150" s="1047" t="s">
        <v>1053</v>
      </c>
      <c r="C150" s="1048"/>
      <c r="D150" s="1049" t="s">
        <v>110</v>
      </c>
      <c r="E150" s="1050"/>
      <c r="F150" s="1050"/>
      <c r="G150" s="1050"/>
      <c r="H150" s="1040" t="s">
        <v>276</v>
      </c>
      <c r="I150" s="1040" t="s">
        <v>276</v>
      </c>
      <c r="J150" s="1040" t="s">
        <v>276</v>
      </c>
      <c r="K150" s="1040" t="s">
        <v>276</v>
      </c>
      <c r="L150" s="1040" t="s">
        <v>392</v>
      </c>
      <c r="M150" s="1040" t="s">
        <v>276</v>
      </c>
      <c r="N150" s="1040" t="s">
        <v>519</v>
      </c>
      <c r="O150" s="1040"/>
      <c r="P150" s="1040" t="s">
        <v>519</v>
      </c>
      <c r="Q150" s="1037" t="s">
        <v>1309</v>
      </c>
      <c r="R150" s="1037" t="s">
        <v>1309</v>
      </c>
      <c r="S150" s="1037" t="s">
        <v>1309</v>
      </c>
      <c r="T150" s="1037" t="s">
        <v>1309</v>
      </c>
      <c r="U150" s="1014" t="s">
        <v>1297</v>
      </c>
    </row>
    <row r="151" spans="1:20" s="1014" customFormat="1" ht="19.5" hidden="1">
      <c r="A151" s="315"/>
      <c r="B151" s="1047" t="s">
        <v>1301</v>
      </c>
      <c r="C151" s="1048"/>
      <c r="D151" s="1049"/>
      <c r="E151" s="1050"/>
      <c r="F151" s="1050"/>
      <c r="G151" s="1050"/>
      <c r="H151" s="1037"/>
      <c r="I151" s="1030"/>
      <c r="J151" s="1030"/>
      <c r="K151" s="1030"/>
      <c r="L151" s="1030"/>
      <c r="M151" s="1030"/>
      <c r="N151" s="1051" t="s">
        <v>783</v>
      </c>
      <c r="O151" s="1051"/>
      <c r="P151" s="1051">
        <v>3</v>
      </c>
      <c r="Q151" s="1051"/>
      <c r="R151" s="1051"/>
      <c r="S151" s="1051"/>
      <c r="T151" s="1051"/>
    </row>
    <row r="152" spans="1:21" s="24" customFormat="1" ht="19.5">
      <c r="A152" s="208"/>
      <c r="B152" s="1211" t="s">
        <v>1372</v>
      </c>
      <c r="C152" s="1212"/>
      <c r="D152" s="1213" t="s">
        <v>109</v>
      </c>
      <c r="E152" s="1214"/>
      <c r="F152" s="1214"/>
      <c r="G152" s="1214"/>
      <c r="H152" s="1026"/>
      <c r="I152" s="1026"/>
      <c r="J152" s="1026"/>
      <c r="K152" s="1026"/>
      <c r="L152" s="1026"/>
      <c r="M152" s="1026"/>
      <c r="N152" s="1026"/>
      <c r="O152" s="1026"/>
      <c r="P152" s="1026"/>
      <c r="Q152" s="1215">
        <v>100</v>
      </c>
      <c r="R152" s="1215">
        <v>100</v>
      </c>
      <c r="S152" s="1215">
        <v>100</v>
      </c>
      <c r="T152" s="1215">
        <v>100</v>
      </c>
      <c r="U152" s="24" t="s">
        <v>1318</v>
      </c>
    </row>
    <row r="153" spans="1:20" s="24" customFormat="1" ht="19.5">
      <c r="A153" s="208"/>
      <c r="B153" s="1216" t="s">
        <v>1373</v>
      </c>
      <c r="C153" s="1212"/>
      <c r="D153" s="1213"/>
      <c r="E153" s="1214"/>
      <c r="F153" s="1214"/>
      <c r="G153" s="1214"/>
      <c r="H153" s="1026"/>
      <c r="I153" s="1026"/>
      <c r="J153" s="1026"/>
      <c r="K153" s="1026"/>
      <c r="L153" s="1026"/>
      <c r="M153" s="1026"/>
      <c r="N153" s="1026"/>
      <c r="O153" s="1026"/>
      <c r="P153" s="1026"/>
      <c r="Q153" s="1026"/>
      <c r="R153" s="1026"/>
      <c r="S153" s="1026"/>
      <c r="T153" s="1026"/>
    </row>
    <row r="154" spans="1:20" s="24" customFormat="1" ht="19.5">
      <c r="A154" s="208"/>
      <c r="B154" s="1211" t="s">
        <v>1293</v>
      </c>
      <c r="C154" s="1212"/>
      <c r="D154" s="1213" t="s">
        <v>109</v>
      </c>
      <c r="E154" s="1026" t="s">
        <v>107</v>
      </c>
      <c r="F154" s="1026" t="s">
        <v>133</v>
      </c>
      <c r="G154" s="1026" t="s">
        <v>133</v>
      </c>
      <c r="H154" s="1026" t="s">
        <v>54</v>
      </c>
      <c r="I154" s="1026" t="s">
        <v>54</v>
      </c>
      <c r="J154" s="1026" t="s">
        <v>54</v>
      </c>
      <c r="K154" s="1026" t="s">
        <v>54</v>
      </c>
      <c r="L154" s="1026" t="s">
        <v>394</v>
      </c>
      <c r="M154" s="1026" t="s">
        <v>394</v>
      </c>
      <c r="N154" s="1026" t="s">
        <v>394</v>
      </c>
      <c r="O154" s="1026" t="s">
        <v>67</v>
      </c>
      <c r="P154" s="1026">
        <v>100</v>
      </c>
      <c r="Q154" s="1026">
        <v>85</v>
      </c>
      <c r="R154" s="1026">
        <v>85</v>
      </c>
      <c r="S154" s="1026">
        <v>85</v>
      </c>
      <c r="T154" s="1026">
        <v>85</v>
      </c>
    </row>
    <row r="155" spans="1:20" s="24" customFormat="1" ht="19.5">
      <c r="A155" s="208"/>
      <c r="B155" s="1211" t="s">
        <v>1366</v>
      </c>
      <c r="C155" s="1212"/>
      <c r="D155" s="1213"/>
      <c r="E155" s="1026"/>
      <c r="F155" s="1026"/>
      <c r="G155" s="1026"/>
      <c r="H155" s="1026"/>
      <c r="I155" s="1026"/>
      <c r="J155" s="1026"/>
      <c r="K155" s="1026"/>
      <c r="L155" s="1026"/>
      <c r="M155" s="1026"/>
      <c r="N155" s="1026"/>
      <c r="O155" s="1026"/>
      <c r="P155" s="1026"/>
      <c r="Q155" s="1217"/>
      <c r="R155" s="1217"/>
      <c r="S155" s="1217"/>
      <c r="T155" s="1217"/>
    </row>
    <row r="156" spans="1:20" s="24" customFormat="1" ht="19.5">
      <c r="A156" s="208"/>
      <c r="B156" s="1211"/>
      <c r="C156" s="1218" t="s">
        <v>1354</v>
      </c>
      <c r="D156" s="1213"/>
      <c r="E156" s="1026"/>
      <c r="F156" s="1026"/>
      <c r="G156" s="1026"/>
      <c r="H156" s="1026"/>
      <c r="I156" s="1026"/>
      <c r="J156" s="1026"/>
      <c r="K156" s="1026"/>
      <c r="L156" s="1026"/>
      <c r="M156" s="1026"/>
      <c r="N156" s="1026"/>
      <c r="O156" s="1026"/>
      <c r="P156" s="1026"/>
      <c r="Q156" s="1217"/>
      <c r="R156" s="1217"/>
      <c r="S156" s="1217"/>
      <c r="T156" s="1217"/>
    </row>
    <row r="157" spans="1:20" s="24" customFormat="1" ht="19.5">
      <c r="A157" s="208"/>
      <c r="B157" s="1211" t="s">
        <v>1292</v>
      </c>
      <c r="C157" s="1212"/>
      <c r="D157" s="1213" t="s">
        <v>109</v>
      </c>
      <c r="E157" s="1026" t="s">
        <v>107</v>
      </c>
      <c r="F157" s="1026" t="s">
        <v>133</v>
      </c>
      <c r="G157" s="1026" t="s">
        <v>133</v>
      </c>
      <c r="H157" s="1026" t="s">
        <v>35</v>
      </c>
      <c r="I157" s="1026" t="s">
        <v>35</v>
      </c>
      <c r="J157" s="1026" t="s">
        <v>35</v>
      </c>
      <c r="K157" s="1026" t="s">
        <v>35</v>
      </c>
      <c r="L157" s="1026" t="s">
        <v>393</v>
      </c>
      <c r="M157" s="1026" t="s">
        <v>393</v>
      </c>
      <c r="N157" s="1026" t="s">
        <v>393</v>
      </c>
      <c r="O157" s="1026">
        <v>100</v>
      </c>
      <c r="P157" s="1026">
        <v>100</v>
      </c>
      <c r="Q157" s="1026">
        <v>80</v>
      </c>
      <c r="R157" s="1026">
        <v>80</v>
      </c>
      <c r="S157" s="1026">
        <v>80</v>
      </c>
      <c r="T157" s="1026">
        <v>80</v>
      </c>
    </row>
    <row r="158" spans="1:20" s="24" customFormat="1" ht="19.5">
      <c r="A158" s="208"/>
      <c r="B158" s="1211" t="s">
        <v>1359</v>
      </c>
      <c r="C158" s="1212"/>
      <c r="D158" s="1213"/>
      <c r="E158" s="1026"/>
      <c r="F158" s="1026"/>
      <c r="G158" s="1026"/>
      <c r="H158" s="1026"/>
      <c r="I158" s="1026"/>
      <c r="J158" s="1026"/>
      <c r="K158" s="1026"/>
      <c r="L158" s="1026"/>
      <c r="M158" s="1026"/>
      <c r="N158" s="1026"/>
      <c r="O158" s="1026"/>
      <c r="P158" s="1026"/>
      <c r="Q158" s="1217"/>
      <c r="R158" s="1217"/>
      <c r="S158" s="1217"/>
      <c r="T158" s="1217"/>
    </row>
    <row r="159" spans="1:21" s="1014" customFormat="1" ht="19.5" hidden="1">
      <c r="A159" s="315"/>
      <c r="B159" s="1042" t="s">
        <v>386</v>
      </c>
      <c r="C159" s="1054"/>
      <c r="D159" s="1049" t="s">
        <v>109</v>
      </c>
      <c r="E159" s="1055"/>
      <c r="F159" s="1055"/>
      <c r="G159" s="1055"/>
      <c r="H159" s="1037"/>
      <c r="I159" s="1037"/>
      <c r="J159" s="1037"/>
      <c r="K159" s="1037"/>
      <c r="L159" s="1037"/>
      <c r="M159" s="1037"/>
      <c r="N159" s="1037"/>
      <c r="O159" s="1037" t="s">
        <v>67</v>
      </c>
      <c r="P159" s="1037">
        <v>100</v>
      </c>
      <c r="Q159" s="1037">
        <v>100</v>
      </c>
      <c r="R159" s="1037">
        <v>100</v>
      </c>
      <c r="S159" s="1037">
        <v>100</v>
      </c>
      <c r="T159" s="1037">
        <v>100</v>
      </c>
      <c r="U159" s="1014" t="s">
        <v>1297</v>
      </c>
    </row>
    <row r="160" spans="1:20" s="1014" customFormat="1" ht="19.5" hidden="1">
      <c r="A160" s="315"/>
      <c r="B160" s="1042" t="s">
        <v>1081</v>
      </c>
      <c r="C160" s="1054"/>
      <c r="D160" s="1049"/>
      <c r="E160" s="1055"/>
      <c r="F160" s="1055"/>
      <c r="G160" s="1055"/>
      <c r="H160" s="1037"/>
      <c r="I160" s="1037"/>
      <c r="J160" s="1037"/>
      <c r="K160" s="1037"/>
      <c r="L160" s="1037"/>
      <c r="M160" s="1037"/>
      <c r="N160" s="1037"/>
      <c r="O160" s="1037"/>
      <c r="P160" s="1037"/>
      <c r="Q160" s="1037"/>
      <c r="R160" s="1037"/>
      <c r="S160" s="1037"/>
      <c r="T160" s="1037"/>
    </row>
    <row r="161" spans="1:21" s="24" customFormat="1" ht="19.5">
      <c r="A161" s="33"/>
      <c r="B161" s="1021" t="s">
        <v>1291</v>
      </c>
      <c r="C161" s="1028"/>
      <c r="D161" s="1032" t="s">
        <v>109</v>
      </c>
      <c r="E161" s="1023" t="s">
        <v>107</v>
      </c>
      <c r="F161" s="1034" t="s">
        <v>133</v>
      </c>
      <c r="G161" s="1034" t="s">
        <v>133</v>
      </c>
      <c r="H161" s="1068" t="s">
        <v>280</v>
      </c>
      <c r="I161" s="1068" t="s">
        <v>280</v>
      </c>
      <c r="J161" s="1068" t="s">
        <v>280</v>
      </c>
      <c r="K161" s="1068">
        <v>4</v>
      </c>
      <c r="L161" s="1068" t="s">
        <v>144</v>
      </c>
      <c r="M161" s="1068" t="s">
        <v>144</v>
      </c>
      <c r="N161" s="1068" t="s">
        <v>784</v>
      </c>
      <c r="O161" s="1068" t="s">
        <v>1311</v>
      </c>
      <c r="P161" s="1068" t="s">
        <v>1311</v>
      </c>
      <c r="Q161" s="1069">
        <v>85</v>
      </c>
      <c r="R161" s="1069">
        <v>85</v>
      </c>
      <c r="S161" s="1069">
        <v>85</v>
      </c>
      <c r="T161" s="1069">
        <v>85</v>
      </c>
      <c r="U161" s="10" t="s">
        <v>1304</v>
      </c>
    </row>
    <row r="162" spans="1:21" s="24" customFormat="1" ht="19.5">
      <c r="A162" s="33"/>
      <c r="B162" s="1059" t="s">
        <v>1355</v>
      </c>
      <c r="C162" s="1028"/>
      <c r="D162" s="1056"/>
      <c r="E162" s="1057"/>
      <c r="F162" s="1057"/>
      <c r="G162" s="1057"/>
      <c r="H162" s="1058"/>
      <c r="I162" s="1058"/>
      <c r="J162" s="1058"/>
      <c r="K162" s="1058"/>
      <c r="L162" s="1058"/>
      <c r="M162" s="1058"/>
      <c r="N162" s="1058"/>
      <c r="O162" s="1058"/>
      <c r="P162" s="1058"/>
      <c r="Q162" s="1067"/>
      <c r="R162" s="1058"/>
      <c r="S162" s="1058"/>
      <c r="T162" s="1058"/>
      <c r="U162" s="24" t="s">
        <v>1310</v>
      </c>
    </row>
    <row r="163" spans="1:21" s="24" customFormat="1" ht="19.5">
      <c r="A163" s="15"/>
      <c r="B163" s="1021" t="s">
        <v>275</v>
      </c>
      <c r="C163" s="1028"/>
      <c r="D163" s="746" t="s">
        <v>109</v>
      </c>
      <c r="E163" s="1046"/>
      <c r="F163" s="1046"/>
      <c r="G163" s="1046"/>
      <c r="H163" s="1023" t="s">
        <v>279</v>
      </c>
      <c r="I163" s="1023" t="s">
        <v>279</v>
      </c>
      <c r="J163" s="1023" t="s">
        <v>279</v>
      </c>
      <c r="K163" s="1023" t="s">
        <v>279</v>
      </c>
      <c r="L163" s="1023" t="s">
        <v>393</v>
      </c>
      <c r="M163" s="1023" t="s">
        <v>393</v>
      </c>
      <c r="N163" s="1023" t="s">
        <v>518</v>
      </c>
      <c r="O163" s="1023" t="s">
        <v>518</v>
      </c>
      <c r="P163" s="1023" t="s">
        <v>518</v>
      </c>
      <c r="Q163" s="1023">
        <v>100</v>
      </c>
      <c r="R163" s="1023">
        <v>100</v>
      </c>
      <c r="S163" s="1023">
        <v>100</v>
      </c>
      <c r="T163" s="1023">
        <v>100</v>
      </c>
      <c r="U163" s="10" t="s">
        <v>1304</v>
      </c>
    </row>
    <row r="164" spans="1:20" s="24" customFormat="1" ht="19.5">
      <c r="A164" s="15"/>
      <c r="B164" s="1021" t="s">
        <v>1367</v>
      </c>
      <c r="C164" s="1028"/>
      <c r="D164" s="746"/>
      <c r="E164" s="1046"/>
      <c r="F164" s="1046"/>
      <c r="G164" s="1046"/>
      <c r="H164" s="1023"/>
      <c r="I164" s="1023"/>
      <c r="J164" s="1023"/>
      <c r="K164" s="1023"/>
      <c r="L164" s="1023"/>
      <c r="M164" s="1023"/>
      <c r="N164" s="1023" t="s">
        <v>782</v>
      </c>
      <c r="O164" s="1023" t="s">
        <v>782</v>
      </c>
      <c r="P164" s="1023"/>
      <c r="Q164" s="1037"/>
      <c r="R164" s="1037"/>
      <c r="S164" s="1037"/>
      <c r="T164" s="1037"/>
    </row>
    <row r="165" spans="1:20" s="24" customFormat="1" ht="19.5" customHeight="1" hidden="1">
      <c r="A165" s="15"/>
      <c r="B165" s="16" t="s">
        <v>386</v>
      </c>
      <c r="C165" s="23"/>
      <c r="D165" s="17" t="s">
        <v>109</v>
      </c>
      <c r="E165" s="18" t="s">
        <v>107</v>
      </c>
      <c r="F165" s="18" t="s">
        <v>133</v>
      </c>
      <c r="G165" s="18" t="s">
        <v>133</v>
      </c>
      <c r="H165" s="18" t="s">
        <v>68</v>
      </c>
      <c r="I165" s="18" t="s">
        <v>68</v>
      </c>
      <c r="J165" s="18" t="s">
        <v>68</v>
      </c>
      <c r="K165" s="18" t="s">
        <v>68</v>
      </c>
      <c r="L165" s="18" t="s">
        <v>395</v>
      </c>
      <c r="M165" s="18" t="s">
        <v>395</v>
      </c>
      <c r="N165" s="18" t="s">
        <v>395</v>
      </c>
      <c r="O165" s="18"/>
      <c r="P165" s="18"/>
      <c r="Q165" s="757"/>
      <c r="R165" s="757"/>
      <c r="S165" s="757"/>
      <c r="T165" s="757"/>
    </row>
    <row r="166" spans="1:20" s="24" customFormat="1" ht="19.5" customHeight="1" hidden="1">
      <c r="A166" s="15"/>
      <c r="B166" s="16" t="s">
        <v>387</v>
      </c>
      <c r="C166" s="23"/>
      <c r="D166" s="17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757"/>
      <c r="R166" s="757"/>
      <c r="S166" s="757"/>
      <c r="T166" s="757"/>
    </row>
    <row r="167" spans="1:20" s="24" customFormat="1" ht="19.5" hidden="1">
      <c r="A167" s="15"/>
      <c r="B167" s="471" t="s">
        <v>1048</v>
      </c>
      <c r="C167" s="472"/>
      <c r="D167" s="17" t="s">
        <v>109</v>
      </c>
      <c r="E167" s="124"/>
      <c r="F167" s="124"/>
      <c r="G167" s="124"/>
      <c r="H167" s="17" t="s">
        <v>277</v>
      </c>
      <c r="I167" s="17" t="s">
        <v>277</v>
      </c>
      <c r="J167" s="17" t="s">
        <v>277</v>
      </c>
      <c r="K167" s="17" t="s">
        <v>277</v>
      </c>
      <c r="L167" s="17" t="s">
        <v>629</v>
      </c>
      <c r="M167" s="17" t="s">
        <v>629</v>
      </c>
      <c r="N167" s="17" t="s">
        <v>278</v>
      </c>
      <c r="O167" s="17"/>
      <c r="P167" s="17">
        <v>10</v>
      </c>
      <c r="Q167" s="318">
        <v>10</v>
      </c>
      <c r="R167" s="318">
        <v>10</v>
      </c>
      <c r="S167" s="318">
        <v>10</v>
      </c>
      <c r="T167" s="318">
        <v>10</v>
      </c>
    </row>
    <row r="168" spans="1:20" s="24" customFormat="1" ht="21.75" customHeight="1" hidden="1">
      <c r="A168" s="15"/>
      <c r="B168" s="471" t="s">
        <v>1049</v>
      </c>
      <c r="C168" s="472"/>
      <c r="D168" s="17"/>
      <c r="E168" s="18"/>
      <c r="F168" s="18"/>
      <c r="G168" s="18"/>
      <c r="H168" s="18"/>
      <c r="I168" s="18"/>
      <c r="J168" s="18"/>
      <c r="K168" s="32"/>
      <c r="L168" s="32"/>
      <c r="M168" s="32"/>
      <c r="N168" s="32" t="s">
        <v>782</v>
      </c>
      <c r="O168" s="32"/>
      <c r="P168" s="32"/>
      <c r="Q168" s="759"/>
      <c r="R168" s="759"/>
      <c r="S168" s="759"/>
      <c r="T168" s="759"/>
    </row>
    <row r="169" spans="1:20" ht="21.75">
      <c r="A169" s="47" t="s">
        <v>85</v>
      </c>
      <c r="B169" s="54"/>
      <c r="C169" s="55"/>
      <c r="D169" s="56"/>
      <c r="E169" s="48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763"/>
      <c r="R169" s="763"/>
      <c r="S169" s="763"/>
      <c r="T169" s="763"/>
    </row>
    <row r="170" spans="1:21" s="1219" customFormat="1" ht="19.5" customHeight="1">
      <c r="A170" s="208"/>
      <c r="B170" s="1211" t="s">
        <v>1298</v>
      </c>
      <c r="C170" s="1212"/>
      <c r="D170" s="1213" t="s">
        <v>109</v>
      </c>
      <c r="E170" s="1026" t="s">
        <v>107</v>
      </c>
      <c r="F170" s="1026" t="s">
        <v>55</v>
      </c>
      <c r="G170" s="1026" t="s">
        <v>55</v>
      </c>
      <c r="H170" s="1026" t="s">
        <v>55</v>
      </c>
      <c r="I170" s="1026" t="s">
        <v>55</v>
      </c>
      <c r="J170" s="1026" t="s">
        <v>55</v>
      </c>
      <c r="K170" s="1026" t="s">
        <v>55</v>
      </c>
      <c r="L170" s="1026" t="s">
        <v>396</v>
      </c>
      <c r="M170" s="1026" t="s">
        <v>628</v>
      </c>
      <c r="N170" s="1026" t="s">
        <v>55</v>
      </c>
      <c r="O170" s="1026" t="s">
        <v>55</v>
      </c>
      <c r="P170" s="1026" t="s">
        <v>1083</v>
      </c>
      <c r="Q170" s="1026">
        <v>95</v>
      </c>
      <c r="R170" s="1026">
        <v>95</v>
      </c>
      <c r="S170" s="1026">
        <v>95</v>
      </c>
      <c r="T170" s="1026">
        <v>95</v>
      </c>
      <c r="U170" s="24" t="s">
        <v>1318</v>
      </c>
    </row>
    <row r="171" spans="1:21" s="1219" customFormat="1" ht="19.5" customHeight="1">
      <c r="A171" s="208"/>
      <c r="B171" s="1211" t="s">
        <v>1368</v>
      </c>
      <c r="C171" s="1212"/>
      <c r="D171" s="1213"/>
      <c r="E171" s="1213"/>
      <c r="F171" s="1026"/>
      <c r="G171" s="1026"/>
      <c r="H171" s="1026"/>
      <c r="I171" s="1026"/>
      <c r="J171" s="1026"/>
      <c r="K171" s="1026"/>
      <c r="L171" s="1026"/>
      <c r="M171" s="1026"/>
      <c r="N171" s="1026"/>
      <c r="O171" s="1026"/>
      <c r="P171" s="1026"/>
      <c r="Q171" s="1026"/>
      <c r="R171" s="1026"/>
      <c r="S171" s="1026"/>
      <c r="T171" s="1026"/>
      <c r="U171" s="209" t="s">
        <v>1319</v>
      </c>
    </row>
    <row r="172" spans="1:21" s="1012" customFormat="1" ht="19.5" customHeight="1" hidden="1">
      <c r="A172" s="1061"/>
      <c r="B172" s="1042" t="s">
        <v>1308</v>
      </c>
      <c r="C172" s="1044"/>
      <c r="D172" s="1049" t="s">
        <v>109</v>
      </c>
      <c r="E172" s="1019"/>
      <c r="F172" s="1045"/>
      <c r="G172" s="1062"/>
      <c r="H172" s="1062"/>
      <c r="I172" s="1045"/>
      <c r="J172" s="1045"/>
      <c r="K172" s="1045"/>
      <c r="L172" s="1045"/>
      <c r="M172" s="1045"/>
      <c r="N172" s="1045"/>
      <c r="O172" s="1037" t="s">
        <v>55</v>
      </c>
      <c r="P172" s="1037" t="s">
        <v>1083</v>
      </c>
      <c r="Q172" s="1037">
        <v>95</v>
      </c>
      <c r="R172" s="1037">
        <v>95</v>
      </c>
      <c r="S172" s="1037">
        <v>95</v>
      </c>
      <c r="T172" s="1037">
        <v>95</v>
      </c>
      <c r="U172" s="1014" t="s">
        <v>1297</v>
      </c>
    </row>
    <row r="173" spans="1:21" s="1012" customFormat="1" ht="19.5" customHeight="1" hidden="1">
      <c r="A173" s="1061"/>
      <c r="B173" s="1042" t="s">
        <v>1307</v>
      </c>
      <c r="C173" s="1044"/>
      <c r="D173" s="1019"/>
      <c r="E173" s="1019"/>
      <c r="F173" s="1045"/>
      <c r="G173" s="1062"/>
      <c r="H173" s="1062"/>
      <c r="I173" s="1045"/>
      <c r="J173" s="1045"/>
      <c r="K173" s="1045"/>
      <c r="L173" s="1045"/>
      <c r="M173" s="1045"/>
      <c r="N173" s="1045"/>
      <c r="O173" s="1045"/>
      <c r="P173" s="1045"/>
      <c r="Q173" s="1045"/>
      <c r="R173" s="1045"/>
      <c r="S173" s="1045"/>
      <c r="T173" s="1045"/>
      <c r="U173" s="1013"/>
    </row>
    <row r="174" spans="1:21" ht="19.5" customHeight="1">
      <c r="A174" s="47" t="s">
        <v>86</v>
      </c>
      <c r="B174" s="16"/>
      <c r="C174" s="23"/>
      <c r="D174" s="17"/>
      <c r="E174" s="17"/>
      <c r="F174" s="18"/>
      <c r="G174" s="57"/>
      <c r="H174" s="57"/>
      <c r="I174" s="18"/>
      <c r="J174" s="18"/>
      <c r="K174" s="18"/>
      <c r="L174" s="18"/>
      <c r="M174" s="18"/>
      <c r="N174" s="18"/>
      <c r="O174" s="18"/>
      <c r="P174" s="18"/>
      <c r="Q174" s="757"/>
      <c r="R174" s="757"/>
      <c r="S174" s="757"/>
      <c r="T174" s="757"/>
      <c r="U174" s="1013"/>
    </row>
    <row r="175" spans="1:20" s="10" customFormat="1" ht="23.25" customHeight="1">
      <c r="A175" s="15"/>
      <c r="B175" s="1038" t="s">
        <v>47</v>
      </c>
      <c r="C175" s="1070"/>
      <c r="D175" s="1071" t="s">
        <v>112</v>
      </c>
      <c r="E175" s="746" t="s">
        <v>107</v>
      </c>
      <c r="F175" s="1063" t="s">
        <v>162</v>
      </c>
      <c r="G175" s="1072" t="s">
        <v>162</v>
      </c>
      <c r="H175" s="1072" t="s">
        <v>162</v>
      </c>
      <c r="I175" s="1063" t="s">
        <v>162</v>
      </c>
      <c r="J175" s="1063" t="s">
        <v>162</v>
      </c>
      <c r="K175" s="1063" t="s">
        <v>162</v>
      </c>
      <c r="L175" s="1063" t="s">
        <v>162</v>
      </c>
      <c r="M175" s="1063" t="s">
        <v>162</v>
      </c>
      <c r="N175" s="1063" t="s">
        <v>162</v>
      </c>
      <c r="O175" s="58" t="s">
        <v>162</v>
      </c>
      <c r="P175" s="58" t="s">
        <v>56</v>
      </c>
      <c r="Q175" s="58" t="s">
        <v>56</v>
      </c>
      <c r="R175" s="58" t="s">
        <v>56</v>
      </c>
      <c r="S175" s="58" t="s">
        <v>56</v>
      </c>
      <c r="T175" s="58" t="s">
        <v>56</v>
      </c>
    </row>
    <row r="176" spans="1:20" s="10" customFormat="1" ht="20.25" customHeight="1">
      <c r="A176" s="15"/>
      <c r="B176" s="1021"/>
      <c r="C176" s="1053"/>
      <c r="D176" s="746"/>
      <c r="E176" s="1035"/>
      <c r="F176" s="1063" t="s">
        <v>163</v>
      </c>
      <c r="G176" s="1064" t="s">
        <v>164</v>
      </c>
      <c r="H176" s="1064" t="s">
        <v>270</v>
      </c>
      <c r="I176" s="1064" t="s">
        <v>269</v>
      </c>
      <c r="J176" s="1064" t="s">
        <v>299</v>
      </c>
      <c r="K176" s="1064" t="s">
        <v>330</v>
      </c>
      <c r="L176" s="1064" t="s">
        <v>431</v>
      </c>
      <c r="M176" s="1064" t="s">
        <v>619</v>
      </c>
      <c r="N176" s="1064" t="s">
        <v>788</v>
      </c>
      <c r="O176" s="1064" t="s">
        <v>1035</v>
      </c>
      <c r="P176" s="1023"/>
      <c r="Q176" s="1023"/>
      <c r="R176" s="1023"/>
      <c r="S176" s="1023"/>
      <c r="T176" s="1023"/>
    </row>
    <row r="177" spans="1:20" s="10" customFormat="1" ht="18.75" hidden="1">
      <c r="A177" s="15"/>
      <c r="B177" s="16" t="s">
        <v>70</v>
      </c>
      <c r="C177" s="23"/>
      <c r="D177" s="17" t="s">
        <v>71</v>
      </c>
      <c r="E177" s="18" t="s">
        <v>107</v>
      </c>
      <c r="F177" s="19" t="s">
        <v>148</v>
      </c>
      <c r="G177" s="60" t="s">
        <v>148</v>
      </c>
      <c r="H177" s="19">
        <v>85000</v>
      </c>
      <c r="I177" s="19"/>
      <c r="J177" s="19"/>
      <c r="K177" s="19"/>
      <c r="L177" s="19"/>
      <c r="M177" s="19"/>
      <c r="N177" s="19"/>
      <c r="O177" s="19"/>
      <c r="P177" s="19">
        <v>85000</v>
      </c>
      <c r="Q177" s="758">
        <v>85000</v>
      </c>
      <c r="R177" s="758">
        <v>85000</v>
      </c>
      <c r="S177" s="758">
        <v>85000</v>
      </c>
      <c r="T177" s="758">
        <v>85000</v>
      </c>
    </row>
    <row r="178" spans="1:20" s="10" customFormat="1" ht="18.75" hidden="1">
      <c r="A178" s="15"/>
      <c r="B178" s="16" t="s">
        <v>23</v>
      </c>
      <c r="C178" s="23"/>
      <c r="D178" s="17"/>
      <c r="E178" s="17"/>
      <c r="F178" s="61" t="s">
        <v>152</v>
      </c>
      <c r="G178" s="62" t="s">
        <v>153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757"/>
      <c r="R178" s="757"/>
      <c r="S178" s="757"/>
      <c r="T178" s="757"/>
    </row>
    <row r="179" spans="1:20" s="10" customFormat="1" ht="18.75" hidden="1">
      <c r="A179" s="15"/>
      <c r="B179" s="16" t="s">
        <v>72</v>
      </c>
      <c r="C179" s="23"/>
      <c r="D179" s="17" t="s">
        <v>71</v>
      </c>
      <c r="E179" s="18" t="s">
        <v>107</v>
      </c>
      <c r="F179" s="19" t="s">
        <v>149</v>
      </c>
      <c r="G179" s="60" t="s">
        <v>149</v>
      </c>
      <c r="H179" s="19">
        <v>35000</v>
      </c>
      <c r="I179" s="19"/>
      <c r="J179" s="19"/>
      <c r="K179" s="19"/>
      <c r="L179" s="19"/>
      <c r="M179" s="19"/>
      <c r="N179" s="19"/>
      <c r="O179" s="19"/>
      <c r="P179" s="19">
        <v>35000</v>
      </c>
      <c r="Q179" s="758">
        <v>35000</v>
      </c>
      <c r="R179" s="758">
        <v>35000</v>
      </c>
      <c r="S179" s="758">
        <v>35000</v>
      </c>
      <c r="T179" s="758">
        <v>35000</v>
      </c>
    </row>
    <row r="180" spans="1:20" s="10" customFormat="1" ht="18.75" hidden="1">
      <c r="A180" s="15"/>
      <c r="B180" s="16" t="s">
        <v>24</v>
      </c>
      <c r="C180" s="23"/>
      <c r="D180" s="17"/>
      <c r="E180" s="17"/>
      <c r="F180" s="61" t="s">
        <v>154</v>
      </c>
      <c r="G180" s="62" t="s">
        <v>155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757"/>
      <c r="R180" s="757"/>
      <c r="S180" s="757"/>
      <c r="T180" s="757"/>
    </row>
    <row r="181" spans="1:20" s="10" customFormat="1" ht="18.75" hidden="1">
      <c r="A181" s="15"/>
      <c r="B181" s="16" t="s">
        <v>73</v>
      </c>
      <c r="C181" s="23"/>
      <c r="D181" s="17" t="s">
        <v>71</v>
      </c>
      <c r="E181" s="18" t="s">
        <v>107</v>
      </c>
      <c r="F181" s="19" t="s">
        <v>150</v>
      </c>
      <c r="G181" s="60" t="s">
        <v>150</v>
      </c>
      <c r="H181" s="19">
        <v>50000</v>
      </c>
      <c r="I181" s="19"/>
      <c r="J181" s="19"/>
      <c r="K181" s="19"/>
      <c r="L181" s="19"/>
      <c r="M181" s="19"/>
      <c r="N181" s="19"/>
      <c r="O181" s="19"/>
      <c r="P181" s="19">
        <v>50000</v>
      </c>
      <c r="Q181" s="758">
        <v>50000</v>
      </c>
      <c r="R181" s="758">
        <v>50000</v>
      </c>
      <c r="S181" s="758">
        <v>50000</v>
      </c>
      <c r="T181" s="758">
        <v>50000</v>
      </c>
    </row>
    <row r="182" spans="1:20" s="10" customFormat="1" ht="18.75" hidden="1">
      <c r="A182" s="15"/>
      <c r="B182" s="16" t="s">
        <v>25</v>
      </c>
      <c r="C182" s="23"/>
      <c r="D182" s="17"/>
      <c r="E182" s="17"/>
      <c r="F182" s="61" t="s">
        <v>156</v>
      </c>
      <c r="G182" s="63" t="s">
        <v>157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757"/>
      <c r="R182" s="757"/>
      <c r="S182" s="757"/>
      <c r="T182" s="757"/>
    </row>
    <row r="183" spans="1:20" s="10" customFormat="1" ht="18.75" hidden="1">
      <c r="A183" s="33"/>
      <c r="B183" s="20" t="s">
        <v>75</v>
      </c>
      <c r="C183" s="34"/>
      <c r="D183" s="17" t="s">
        <v>71</v>
      </c>
      <c r="E183" s="18" t="s">
        <v>107</v>
      </c>
      <c r="F183" s="19" t="s">
        <v>151</v>
      </c>
      <c r="G183" s="64">
        <v>10000</v>
      </c>
      <c r="H183" s="52">
        <v>10000</v>
      </c>
      <c r="I183" s="52"/>
      <c r="J183" s="52"/>
      <c r="K183" s="52"/>
      <c r="L183" s="52"/>
      <c r="M183" s="52"/>
      <c r="N183" s="52"/>
      <c r="O183" s="52"/>
      <c r="P183" s="52">
        <v>10000</v>
      </c>
      <c r="Q183" s="764">
        <v>10000</v>
      </c>
      <c r="R183" s="764">
        <v>10000</v>
      </c>
      <c r="S183" s="764">
        <v>10000</v>
      </c>
      <c r="T183" s="764">
        <v>10000</v>
      </c>
    </row>
    <row r="184" spans="1:20" s="10" customFormat="1" ht="18.75" hidden="1">
      <c r="A184" s="15"/>
      <c r="B184" s="16" t="s">
        <v>26</v>
      </c>
      <c r="C184" s="23"/>
      <c r="D184" s="17"/>
      <c r="E184" s="17"/>
      <c r="F184" s="61" t="s">
        <v>158</v>
      </c>
      <c r="G184" s="63" t="s">
        <v>159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757"/>
      <c r="R184" s="757"/>
      <c r="S184" s="757"/>
      <c r="T184" s="757"/>
    </row>
    <row r="185" spans="1:20" s="10" customFormat="1" ht="19.5" customHeight="1" hidden="1">
      <c r="A185" s="15"/>
      <c r="B185" s="16" t="s">
        <v>74</v>
      </c>
      <c r="C185" s="23"/>
      <c r="D185" s="17" t="s">
        <v>109</v>
      </c>
      <c r="E185" s="17" t="s">
        <v>107</v>
      </c>
      <c r="F185" s="35" t="s">
        <v>160</v>
      </c>
      <c r="G185" s="65" t="s">
        <v>161</v>
      </c>
      <c r="H185" s="35">
        <v>1</v>
      </c>
      <c r="I185" s="35"/>
      <c r="J185" s="35"/>
      <c r="K185" s="35"/>
      <c r="L185" s="35"/>
      <c r="M185" s="35"/>
      <c r="N185" s="35"/>
      <c r="O185" s="35"/>
      <c r="P185" s="35">
        <v>1</v>
      </c>
      <c r="Q185" s="760">
        <v>1</v>
      </c>
      <c r="R185" s="760">
        <v>1</v>
      </c>
      <c r="S185" s="760">
        <v>1</v>
      </c>
      <c r="T185" s="760">
        <v>1</v>
      </c>
    </row>
    <row r="186" spans="1:20" s="10" customFormat="1" ht="19.5" customHeight="1" hidden="1">
      <c r="A186" s="15"/>
      <c r="B186" s="16" t="s">
        <v>135</v>
      </c>
      <c r="C186" s="23"/>
      <c r="D186" s="17"/>
      <c r="E186" s="17"/>
      <c r="F186" s="18"/>
      <c r="G186" s="57"/>
      <c r="H186" s="57"/>
      <c r="I186" s="57"/>
      <c r="J186" s="57"/>
      <c r="K186" s="57"/>
      <c r="L186" s="57"/>
      <c r="M186" s="57"/>
      <c r="N186" s="57"/>
      <c r="O186" s="57"/>
      <c r="P186" s="18"/>
      <c r="Q186" s="757"/>
      <c r="R186" s="757"/>
      <c r="S186" s="757"/>
      <c r="T186" s="757"/>
    </row>
    <row r="187" spans="1:20" s="10" customFormat="1" ht="19.5" customHeight="1" hidden="1">
      <c r="A187" s="15"/>
      <c r="B187" s="16" t="s">
        <v>27</v>
      </c>
      <c r="C187" s="23"/>
      <c r="D187" s="17"/>
      <c r="E187" s="17"/>
      <c r="F187" s="18"/>
      <c r="G187" s="57"/>
      <c r="H187" s="57"/>
      <c r="I187" s="57"/>
      <c r="J187" s="57"/>
      <c r="K187" s="57"/>
      <c r="L187" s="57"/>
      <c r="M187" s="57"/>
      <c r="N187" s="57"/>
      <c r="O187" s="57"/>
      <c r="P187" s="18"/>
      <c r="Q187" s="757"/>
      <c r="R187" s="757"/>
      <c r="S187" s="757"/>
      <c r="T187" s="757"/>
    </row>
    <row r="188" spans="1:21" s="2" customFormat="1" ht="21.75" hidden="1">
      <c r="A188" s="47" t="s">
        <v>1205</v>
      </c>
      <c r="B188" s="836"/>
      <c r="C188" s="837"/>
      <c r="D188" s="838"/>
      <c r="E188" s="839"/>
      <c r="F188" s="839"/>
      <c r="G188" s="839"/>
      <c r="H188" s="839"/>
      <c r="I188" s="839"/>
      <c r="J188" s="839"/>
      <c r="K188" s="839"/>
      <c r="L188" s="839"/>
      <c r="M188" s="839"/>
      <c r="N188" s="839"/>
      <c r="O188" s="839"/>
      <c r="P188" s="839"/>
      <c r="Q188" s="839"/>
      <c r="R188" s="839"/>
      <c r="S188" s="839"/>
      <c r="T188" s="839"/>
      <c r="U188" s="67"/>
    </row>
    <row r="189" spans="1:21" s="14" customFormat="1" ht="21.75" hidden="1">
      <c r="A189" s="47" t="s">
        <v>83</v>
      </c>
      <c r="B189" s="831"/>
      <c r="C189" s="54"/>
      <c r="D189" s="56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10"/>
    </row>
    <row r="190" spans="1:21" s="1017" customFormat="1" ht="19.5" hidden="1">
      <c r="A190" s="1018"/>
      <c r="B190" s="1043" t="s">
        <v>1294</v>
      </c>
      <c r="C190" s="1043"/>
      <c r="D190" s="1019" t="s">
        <v>106</v>
      </c>
      <c r="E190" s="1045"/>
      <c r="F190" s="1045"/>
      <c r="G190" s="1045"/>
      <c r="H190" s="1045"/>
      <c r="I190" s="1045"/>
      <c r="J190" s="1045"/>
      <c r="K190" s="1045"/>
      <c r="L190" s="1045"/>
      <c r="M190" s="1045"/>
      <c r="N190" s="1045"/>
      <c r="O190" s="1045"/>
      <c r="P190" s="1045"/>
      <c r="Q190" s="1065" t="s">
        <v>1306</v>
      </c>
      <c r="R190" s="1065" t="s">
        <v>1306</v>
      </c>
      <c r="S190" s="1065" t="s">
        <v>1306</v>
      </c>
      <c r="T190" s="1065" t="s">
        <v>1306</v>
      </c>
      <c r="U190" s="1016" t="s">
        <v>1303</v>
      </c>
    </row>
    <row r="191" spans="1:21" s="1017" customFormat="1" ht="19.5" hidden="1">
      <c r="A191" s="1015"/>
      <c r="B191" s="1066" t="s">
        <v>1295</v>
      </c>
      <c r="C191" s="1066"/>
      <c r="D191" s="1020" t="s">
        <v>106</v>
      </c>
      <c r="E191" s="1052"/>
      <c r="F191" s="1052"/>
      <c r="G191" s="1052"/>
      <c r="H191" s="1052"/>
      <c r="I191" s="1052"/>
      <c r="J191" s="1052"/>
      <c r="K191" s="1052"/>
      <c r="L191" s="1052"/>
      <c r="M191" s="1052"/>
      <c r="N191" s="1052"/>
      <c r="O191" s="1052"/>
      <c r="P191" s="1052"/>
      <c r="Q191" s="1065" t="s">
        <v>1306</v>
      </c>
      <c r="R191" s="1065" t="s">
        <v>1306</v>
      </c>
      <c r="S191" s="1065" t="s">
        <v>1306</v>
      </c>
      <c r="T191" s="1065" t="s">
        <v>1306</v>
      </c>
      <c r="U191" s="1016" t="s">
        <v>1303</v>
      </c>
    </row>
    <row r="192" spans="1:20" s="10" customFormat="1" ht="21" customHeight="1">
      <c r="A192" s="39"/>
      <c r="B192" s="40"/>
      <c r="C192" s="41"/>
      <c r="D192" s="42"/>
      <c r="E192" s="42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765"/>
      <c r="R192" s="765"/>
      <c r="S192" s="765"/>
      <c r="T192" s="765"/>
    </row>
    <row r="193" spans="1:20" ht="21.75">
      <c r="A193" s="748" t="s">
        <v>1007</v>
      </c>
      <c r="Q193" s="490"/>
      <c r="R193" s="490"/>
      <c r="S193" s="490"/>
      <c r="T193" s="490"/>
    </row>
    <row r="194" spans="2:20" ht="21.75" hidden="1">
      <c r="B194" s="66"/>
      <c r="C194" s="2" t="s">
        <v>284</v>
      </c>
      <c r="Q194" s="490"/>
      <c r="R194" s="490"/>
      <c r="S194" s="490"/>
      <c r="T194" s="490"/>
    </row>
    <row r="195" spans="2:20" ht="15" customHeight="1" hidden="1">
      <c r="B195" s="66"/>
      <c r="C195" s="66"/>
      <c r="Q195" s="490"/>
      <c r="R195" s="490"/>
      <c r="S195" s="490"/>
      <c r="T195" s="490"/>
    </row>
    <row r="196" spans="2:20" ht="21.75" hidden="1">
      <c r="B196" s="66"/>
      <c r="C196" s="3" t="s">
        <v>287</v>
      </c>
      <c r="Q196" s="490"/>
      <c r="R196" s="490"/>
      <c r="S196" s="490"/>
      <c r="T196" s="490"/>
    </row>
    <row r="197" spans="2:20" ht="21.75" hidden="1">
      <c r="B197" s="66"/>
      <c r="C197" s="3" t="s">
        <v>288</v>
      </c>
      <c r="Q197" s="490"/>
      <c r="R197" s="490"/>
      <c r="S197" s="490"/>
      <c r="T197" s="490"/>
    </row>
    <row r="198" spans="2:20" ht="21.75" hidden="1">
      <c r="B198" s="66"/>
      <c r="C198" s="3" t="s">
        <v>306</v>
      </c>
      <c r="Q198" s="490"/>
      <c r="R198" s="490"/>
      <c r="S198" s="490"/>
      <c r="T198" s="490"/>
    </row>
    <row r="199" spans="1:20" ht="21.75" hidden="1">
      <c r="A199" s="3" t="s">
        <v>307</v>
      </c>
      <c r="B199" s="66"/>
      <c r="C199" s="66"/>
      <c r="Q199" s="490"/>
      <c r="R199" s="490"/>
      <c r="S199" s="490"/>
      <c r="T199" s="490"/>
    </row>
    <row r="200" spans="1:21" s="2" customFormat="1" ht="20.25" customHeight="1" hidden="1">
      <c r="A200" s="150"/>
      <c r="B200" s="151"/>
      <c r="C200" s="152"/>
      <c r="D200" s="153"/>
      <c r="E200" s="153" t="s">
        <v>100</v>
      </c>
      <c r="F200" s="153" t="s">
        <v>100</v>
      </c>
      <c r="G200" s="153" t="s">
        <v>100</v>
      </c>
      <c r="H200" s="153" t="s">
        <v>100</v>
      </c>
      <c r="I200" s="153" t="s">
        <v>100</v>
      </c>
      <c r="J200" s="153" t="s">
        <v>100</v>
      </c>
      <c r="K200" s="153" t="s">
        <v>100</v>
      </c>
      <c r="L200" s="153" t="s">
        <v>100</v>
      </c>
      <c r="M200" s="153" t="s">
        <v>100</v>
      </c>
      <c r="N200" s="153" t="s">
        <v>100</v>
      </c>
      <c r="O200" s="153" t="s">
        <v>100</v>
      </c>
      <c r="P200" s="153"/>
      <c r="Q200" s="1286" t="s">
        <v>101</v>
      </c>
      <c r="R200" s="1286"/>
      <c r="S200" s="1286"/>
      <c r="T200" s="1286"/>
      <c r="U200" s="67"/>
    </row>
    <row r="201" spans="1:21" s="2" customFormat="1" ht="21.75" customHeight="1" hidden="1">
      <c r="A201" s="1284" t="s">
        <v>90</v>
      </c>
      <c r="B201" s="1285"/>
      <c r="C201" s="1285"/>
      <c r="D201" s="124" t="s">
        <v>76</v>
      </c>
      <c r="E201" s="124" t="s">
        <v>102</v>
      </c>
      <c r="F201" s="124" t="s">
        <v>103</v>
      </c>
      <c r="G201" s="124" t="s">
        <v>40</v>
      </c>
      <c r="H201" s="124" t="s">
        <v>198</v>
      </c>
      <c r="I201" s="124" t="s">
        <v>248</v>
      </c>
      <c r="J201" s="124" t="s">
        <v>292</v>
      </c>
      <c r="K201" s="124" t="s">
        <v>319</v>
      </c>
      <c r="L201" s="124" t="s">
        <v>367</v>
      </c>
      <c r="M201" s="124" t="s">
        <v>432</v>
      </c>
      <c r="N201" s="124" t="s">
        <v>717</v>
      </c>
      <c r="O201" s="124" t="s">
        <v>892</v>
      </c>
      <c r="P201" s="124"/>
      <c r="Q201" s="766" t="s">
        <v>368</v>
      </c>
      <c r="R201" s="766" t="s">
        <v>433</v>
      </c>
      <c r="S201" s="766" t="s">
        <v>718</v>
      </c>
      <c r="T201" s="766" t="s">
        <v>893</v>
      </c>
      <c r="U201" s="67"/>
    </row>
    <row r="202" spans="1:21" s="2" customFormat="1" ht="21.75" hidden="1">
      <c r="A202" s="77"/>
      <c r="B202" s="154"/>
      <c r="C202" s="155"/>
      <c r="D202" s="156"/>
      <c r="E202" s="11" t="s">
        <v>104</v>
      </c>
      <c r="F202" s="11" t="s">
        <v>336</v>
      </c>
      <c r="G202" s="11" t="s">
        <v>336</v>
      </c>
      <c r="H202" s="11" t="s">
        <v>336</v>
      </c>
      <c r="I202" s="11" t="s">
        <v>336</v>
      </c>
      <c r="J202" s="11" t="s">
        <v>336</v>
      </c>
      <c r="K202" s="11" t="s">
        <v>336</v>
      </c>
      <c r="L202" s="11" t="s">
        <v>336</v>
      </c>
      <c r="M202" s="11" t="s">
        <v>336</v>
      </c>
      <c r="N202" s="11" t="s">
        <v>336</v>
      </c>
      <c r="O202" s="11" t="s">
        <v>336</v>
      </c>
      <c r="P202" s="11"/>
      <c r="Q202" s="767" t="s">
        <v>105</v>
      </c>
      <c r="R202" s="767" t="s">
        <v>105</v>
      </c>
      <c r="S202" s="767" t="s">
        <v>105</v>
      </c>
      <c r="T202" s="767" t="s">
        <v>105</v>
      </c>
      <c r="U202" s="67"/>
    </row>
    <row r="203" spans="1:20" s="490" customFormat="1" ht="19.5" customHeight="1" hidden="1">
      <c r="A203" s="486" t="s">
        <v>338</v>
      </c>
      <c r="B203" s="487"/>
      <c r="C203" s="675"/>
      <c r="D203" s="488"/>
      <c r="E203" s="489"/>
      <c r="F203" s="489"/>
      <c r="G203" s="489"/>
      <c r="H203" s="489"/>
      <c r="I203" s="489"/>
      <c r="J203" s="489"/>
      <c r="K203" s="489"/>
      <c r="L203" s="489"/>
      <c r="M203" s="489"/>
      <c r="N203" s="489"/>
      <c r="O203" s="489"/>
      <c r="P203" s="489"/>
      <c r="Q203" s="489"/>
      <c r="R203" s="489"/>
      <c r="S203" s="489"/>
      <c r="T203" s="489"/>
    </row>
    <row r="204" spans="1:20" s="490" customFormat="1" ht="19.5" customHeight="1" hidden="1">
      <c r="A204" s="353"/>
      <c r="B204" s="354" t="s">
        <v>397</v>
      </c>
      <c r="C204" s="355"/>
      <c r="D204" s="356" t="s">
        <v>339</v>
      </c>
      <c r="E204" s="491"/>
      <c r="F204" s="491"/>
      <c r="G204" s="491"/>
      <c r="H204" s="491"/>
      <c r="I204" s="491"/>
      <c r="J204" s="491" t="s">
        <v>133</v>
      </c>
      <c r="K204" s="491" t="s">
        <v>133</v>
      </c>
      <c r="L204" s="491" t="s">
        <v>133</v>
      </c>
      <c r="M204" s="492" t="s">
        <v>68</v>
      </c>
      <c r="N204" s="492" t="s">
        <v>340</v>
      </c>
      <c r="O204" s="492"/>
      <c r="P204" s="492"/>
      <c r="Q204" s="492"/>
      <c r="R204" s="492"/>
      <c r="S204" s="492"/>
      <c r="T204" s="492"/>
    </row>
    <row r="205" spans="1:20" s="490" customFormat="1" ht="19.5" customHeight="1" hidden="1">
      <c r="A205" s="341"/>
      <c r="B205" s="354" t="s">
        <v>398</v>
      </c>
      <c r="C205" s="355"/>
      <c r="D205" s="356" t="s">
        <v>399</v>
      </c>
      <c r="E205" s="491"/>
      <c r="F205" s="491"/>
      <c r="G205" s="491"/>
      <c r="H205" s="491"/>
      <c r="I205" s="491"/>
      <c r="J205" s="491" t="s">
        <v>133</v>
      </c>
      <c r="K205" s="491" t="s">
        <v>133</v>
      </c>
      <c r="L205" s="491" t="s">
        <v>133</v>
      </c>
      <c r="M205" s="491" t="s">
        <v>604</v>
      </c>
      <c r="N205" s="491">
        <v>1</v>
      </c>
      <c r="O205" s="491"/>
      <c r="P205" s="491"/>
      <c r="Q205" s="491"/>
      <c r="R205" s="491"/>
      <c r="S205" s="491"/>
      <c r="T205" s="491"/>
    </row>
    <row r="206" spans="1:20" s="490" customFormat="1" ht="19.5" customHeight="1" hidden="1">
      <c r="A206" s="353"/>
      <c r="B206" s="354" t="s">
        <v>426</v>
      </c>
      <c r="C206" s="355"/>
      <c r="D206" s="356"/>
      <c r="E206" s="491"/>
      <c r="F206" s="491"/>
      <c r="G206" s="491"/>
      <c r="H206" s="491"/>
      <c r="I206" s="491"/>
      <c r="J206" s="491"/>
      <c r="K206" s="491"/>
      <c r="L206" s="491"/>
      <c r="M206" s="491"/>
      <c r="N206" s="491"/>
      <c r="O206" s="491"/>
      <c r="P206" s="491"/>
      <c r="Q206" s="491"/>
      <c r="R206" s="491"/>
      <c r="S206" s="491"/>
      <c r="T206" s="491"/>
    </row>
    <row r="207" spans="1:20" s="490" customFormat="1" ht="19.5" customHeight="1" hidden="1">
      <c r="A207" s="353"/>
      <c r="B207" s="354" t="s">
        <v>400</v>
      </c>
      <c r="C207" s="498"/>
      <c r="D207" s="356" t="s">
        <v>109</v>
      </c>
      <c r="E207" s="492"/>
      <c r="F207" s="491"/>
      <c r="G207" s="491"/>
      <c r="H207" s="491"/>
      <c r="I207" s="491"/>
      <c r="J207" s="491"/>
      <c r="K207" s="491" t="s">
        <v>133</v>
      </c>
      <c r="L207" s="491" t="s">
        <v>133</v>
      </c>
      <c r="M207" s="491" t="s">
        <v>605</v>
      </c>
      <c r="N207" s="491">
        <v>70</v>
      </c>
      <c r="O207" s="491"/>
      <c r="P207" s="491"/>
      <c r="Q207" s="491"/>
      <c r="R207" s="491"/>
      <c r="S207" s="491"/>
      <c r="T207" s="491"/>
    </row>
    <row r="208" spans="1:20" s="490" customFormat="1" ht="19.5" customHeight="1" hidden="1">
      <c r="A208" s="353"/>
      <c r="B208" s="354" t="s">
        <v>401</v>
      </c>
      <c r="C208" s="355"/>
      <c r="D208" s="356"/>
      <c r="E208" s="491"/>
      <c r="F208" s="491"/>
      <c r="G208" s="491"/>
      <c r="H208" s="491"/>
      <c r="I208" s="491"/>
      <c r="J208" s="491"/>
      <c r="K208" s="491"/>
      <c r="L208" s="492"/>
      <c r="M208" s="492"/>
      <c r="N208" s="492"/>
      <c r="O208" s="492"/>
      <c r="P208" s="492"/>
      <c r="Q208" s="492"/>
      <c r="R208" s="492"/>
      <c r="S208" s="492"/>
      <c r="T208" s="492"/>
    </row>
    <row r="209" spans="1:20" s="490" customFormat="1" ht="19.5" customHeight="1" hidden="1">
      <c r="A209" s="353"/>
      <c r="B209" s="354" t="s">
        <v>624</v>
      </c>
      <c r="C209" s="498"/>
      <c r="D209" s="356" t="s">
        <v>111</v>
      </c>
      <c r="E209" s="491"/>
      <c r="F209" s="491"/>
      <c r="G209" s="491"/>
      <c r="H209" s="491"/>
      <c r="I209" s="491"/>
      <c r="J209" s="491"/>
      <c r="K209" s="491" t="s">
        <v>133</v>
      </c>
      <c r="L209" s="491" t="s">
        <v>133</v>
      </c>
      <c r="M209" s="494" t="s">
        <v>606</v>
      </c>
      <c r="N209" s="494" t="s">
        <v>341</v>
      </c>
      <c r="O209" s="494"/>
      <c r="P209" s="494"/>
      <c r="Q209" s="494"/>
      <c r="R209" s="494"/>
      <c r="S209" s="494"/>
      <c r="T209" s="494"/>
    </row>
    <row r="210" spans="1:20" s="490" customFormat="1" ht="19.5" customHeight="1" hidden="1">
      <c r="A210" s="353"/>
      <c r="B210" s="354" t="s">
        <v>625</v>
      </c>
      <c r="C210" s="498"/>
      <c r="D210" s="356"/>
      <c r="E210" s="491"/>
      <c r="F210" s="491"/>
      <c r="G210" s="491"/>
      <c r="H210" s="491"/>
      <c r="I210" s="491"/>
      <c r="J210" s="491"/>
      <c r="K210" s="491"/>
      <c r="L210" s="494"/>
      <c r="M210" s="494"/>
      <c r="N210" s="494"/>
      <c r="O210" s="494"/>
      <c r="P210" s="494"/>
      <c r="Q210" s="494"/>
      <c r="R210" s="494"/>
      <c r="S210" s="494"/>
      <c r="T210" s="494"/>
    </row>
    <row r="211" spans="1:20" s="490" customFormat="1" ht="19.5" customHeight="1" hidden="1">
      <c r="A211" s="353"/>
      <c r="B211" s="354" t="s">
        <v>343</v>
      </c>
      <c r="C211" s="355"/>
      <c r="D211" s="356" t="s">
        <v>402</v>
      </c>
      <c r="E211" s="491"/>
      <c r="F211" s="491"/>
      <c r="G211" s="491"/>
      <c r="H211" s="491"/>
      <c r="I211" s="491"/>
      <c r="J211" s="491"/>
      <c r="K211" s="491" t="s">
        <v>133</v>
      </c>
      <c r="L211" s="491" t="s">
        <v>133</v>
      </c>
      <c r="M211" s="491" t="s">
        <v>607</v>
      </c>
      <c r="N211" s="491" t="s">
        <v>403</v>
      </c>
      <c r="O211" s="491"/>
      <c r="P211" s="491"/>
      <c r="Q211" s="491"/>
      <c r="R211" s="491"/>
      <c r="S211" s="491"/>
      <c r="T211" s="491"/>
    </row>
    <row r="212" spans="1:20" s="490" customFormat="1" ht="19.5" customHeight="1" hidden="1">
      <c r="A212" s="341"/>
      <c r="B212" s="354" t="s">
        <v>404</v>
      </c>
      <c r="C212" s="355"/>
      <c r="D212" s="356"/>
      <c r="E212" s="491"/>
      <c r="F212" s="491"/>
      <c r="G212" s="491"/>
      <c r="H212" s="491"/>
      <c r="I212" s="491"/>
      <c r="J212" s="491"/>
      <c r="K212" s="491"/>
      <c r="L212" s="492"/>
      <c r="M212" s="492" t="s">
        <v>608</v>
      </c>
      <c r="N212" s="492"/>
      <c r="O212" s="492"/>
      <c r="P212" s="492"/>
      <c r="Q212" s="492"/>
      <c r="R212" s="492"/>
      <c r="S212" s="492"/>
      <c r="T212" s="492"/>
    </row>
    <row r="213" spans="1:20" s="490" customFormat="1" ht="19.5" customHeight="1" hidden="1">
      <c r="A213" s="353"/>
      <c r="B213" s="354" t="s">
        <v>427</v>
      </c>
      <c r="C213" s="355"/>
      <c r="D213" s="495" t="s">
        <v>109</v>
      </c>
      <c r="E213" s="491"/>
      <c r="F213" s="491"/>
      <c r="G213" s="491"/>
      <c r="H213" s="491"/>
      <c r="I213" s="491"/>
      <c r="J213" s="491" t="s">
        <v>133</v>
      </c>
      <c r="K213" s="491" t="s">
        <v>133</v>
      </c>
      <c r="L213" s="491" t="s">
        <v>133</v>
      </c>
      <c r="M213" s="494" t="s">
        <v>609</v>
      </c>
      <c r="N213" s="494" t="s">
        <v>405</v>
      </c>
      <c r="O213" s="494"/>
      <c r="P213" s="494"/>
      <c r="Q213" s="494"/>
      <c r="R213" s="494"/>
      <c r="S213" s="494"/>
      <c r="T213" s="494"/>
    </row>
    <row r="214" spans="1:20" s="490" customFormat="1" ht="19.5" customHeight="1" hidden="1">
      <c r="A214" s="353"/>
      <c r="B214" s="354" t="s">
        <v>344</v>
      </c>
      <c r="C214" s="355"/>
      <c r="D214" s="356" t="s">
        <v>109</v>
      </c>
      <c r="E214" s="496"/>
      <c r="F214" s="491"/>
      <c r="G214" s="491"/>
      <c r="H214" s="491"/>
      <c r="I214" s="491"/>
      <c r="J214" s="491"/>
      <c r="K214" s="491" t="s">
        <v>133</v>
      </c>
      <c r="L214" s="491" t="s">
        <v>133</v>
      </c>
      <c r="M214" s="491" t="s">
        <v>67</v>
      </c>
      <c r="N214" s="491">
        <v>100</v>
      </c>
      <c r="O214" s="491"/>
      <c r="P214" s="491"/>
      <c r="Q214" s="491"/>
      <c r="R214" s="491"/>
      <c r="S214" s="491"/>
      <c r="T214" s="491"/>
    </row>
    <row r="215" spans="1:20" s="490" customFormat="1" ht="19.5" customHeight="1" hidden="1">
      <c r="A215" s="341"/>
      <c r="B215" s="354" t="s">
        <v>345</v>
      </c>
      <c r="C215" s="355"/>
      <c r="D215" s="497"/>
      <c r="E215" s="493"/>
      <c r="F215" s="493"/>
      <c r="G215" s="493"/>
      <c r="H215" s="493"/>
      <c r="I215" s="493"/>
      <c r="J215" s="493"/>
      <c r="K215" s="498"/>
      <c r="L215" s="497"/>
      <c r="M215" s="498"/>
      <c r="N215" s="498"/>
      <c r="O215" s="498"/>
      <c r="P215" s="498"/>
      <c r="Q215" s="498"/>
      <c r="R215" s="498"/>
      <c r="S215" s="498"/>
      <c r="T215" s="498"/>
    </row>
    <row r="216" spans="1:20" s="490" customFormat="1" ht="19.5" customHeight="1" hidden="1">
      <c r="A216" s="353"/>
      <c r="B216" s="354" t="s">
        <v>346</v>
      </c>
      <c r="C216" s="355"/>
      <c r="D216" s="356"/>
      <c r="E216" s="496"/>
      <c r="F216" s="491"/>
      <c r="G216" s="491"/>
      <c r="H216" s="491"/>
      <c r="I216" s="491"/>
      <c r="J216" s="491"/>
      <c r="K216" s="491"/>
      <c r="L216" s="491"/>
      <c r="M216" s="491"/>
      <c r="N216" s="491"/>
      <c r="O216" s="491"/>
      <c r="P216" s="491"/>
      <c r="Q216" s="491"/>
      <c r="R216" s="491"/>
      <c r="S216" s="491"/>
      <c r="T216" s="491"/>
    </row>
    <row r="217" spans="1:20" s="490" customFormat="1" ht="19.5" customHeight="1" hidden="1">
      <c r="A217" s="341"/>
      <c r="B217" s="354" t="s">
        <v>406</v>
      </c>
      <c r="C217" s="355"/>
      <c r="D217" s="356" t="s">
        <v>111</v>
      </c>
      <c r="E217" s="491"/>
      <c r="F217" s="491"/>
      <c r="G217" s="491"/>
      <c r="H217" s="491"/>
      <c r="I217" s="491"/>
      <c r="J217" s="491"/>
      <c r="K217" s="491" t="s">
        <v>133</v>
      </c>
      <c r="L217" s="491" t="s">
        <v>133</v>
      </c>
      <c r="M217" s="491" t="s">
        <v>407</v>
      </c>
      <c r="N217" s="491" t="s">
        <v>407</v>
      </c>
      <c r="O217" s="491"/>
      <c r="P217" s="491"/>
      <c r="Q217" s="491"/>
      <c r="R217" s="491"/>
      <c r="S217" s="491"/>
      <c r="T217" s="491"/>
    </row>
    <row r="218" spans="1:20" s="490" customFormat="1" ht="19.5" customHeight="1" hidden="1">
      <c r="A218" s="341"/>
      <c r="B218" s="354" t="s">
        <v>408</v>
      </c>
      <c r="C218" s="355"/>
      <c r="D218" s="356"/>
      <c r="E218" s="496"/>
      <c r="F218" s="491"/>
      <c r="G218" s="491"/>
      <c r="H218" s="491"/>
      <c r="I218" s="491"/>
      <c r="J218" s="491"/>
      <c r="K218" s="491"/>
      <c r="L218" s="491"/>
      <c r="M218" s="499" t="s">
        <v>610</v>
      </c>
      <c r="N218" s="491"/>
      <c r="O218" s="491"/>
      <c r="P218" s="491"/>
      <c r="Q218" s="491"/>
      <c r="R218" s="491"/>
      <c r="S218" s="491"/>
      <c r="T218" s="491"/>
    </row>
    <row r="219" spans="1:20" s="490" customFormat="1" ht="19.5" customHeight="1" hidden="1">
      <c r="A219" s="341"/>
      <c r="B219" s="354" t="s">
        <v>409</v>
      </c>
      <c r="C219" s="355"/>
      <c r="D219" s="356" t="s">
        <v>109</v>
      </c>
      <c r="E219" s="496"/>
      <c r="F219" s="491"/>
      <c r="G219" s="491"/>
      <c r="H219" s="491"/>
      <c r="I219" s="491"/>
      <c r="J219" s="491"/>
      <c r="K219" s="491" t="s">
        <v>133</v>
      </c>
      <c r="L219" s="491" t="s">
        <v>133</v>
      </c>
      <c r="M219" s="491" t="s">
        <v>611</v>
      </c>
      <c r="N219" s="491" t="s">
        <v>410</v>
      </c>
      <c r="O219" s="491"/>
      <c r="P219" s="491"/>
      <c r="Q219" s="491"/>
      <c r="R219" s="491"/>
      <c r="S219" s="491"/>
      <c r="T219" s="491"/>
    </row>
    <row r="220" spans="1:20" s="490" customFormat="1" ht="19.5" customHeight="1" hidden="1">
      <c r="A220" s="341" t="s">
        <v>411</v>
      </c>
      <c r="B220" s="354"/>
      <c r="C220" s="355"/>
      <c r="D220" s="356"/>
      <c r="E220" s="496"/>
      <c r="F220" s="491"/>
      <c r="G220" s="491"/>
      <c r="H220" s="491"/>
      <c r="I220" s="491"/>
      <c r="J220" s="491"/>
      <c r="K220" s="491"/>
      <c r="L220" s="491"/>
      <c r="M220" s="491"/>
      <c r="N220" s="491"/>
      <c r="O220" s="491"/>
      <c r="P220" s="491"/>
      <c r="Q220" s="491"/>
      <c r="R220" s="491"/>
      <c r="S220" s="491"/>
      <c r="T220" s="491"/>
    </row>
    <row r="221" spans="1:20" s="490" customFormat="1" ht="19.5" customHeight="1" hidden="1">
      <c r="A221" s="353"/>
      <c r="B221" s="354" t="s">
        <v>412</v>
      </c>
      <c r="C221" s="355"/>
      <c r="D221" s="356" t="s">
        <v>109</v>
      </c>
      <c r="E221" s="491"/>
      <c r="F221" s="491"/>
      <c r="G221" s="491"/>
      <c r="H221" s="491"/>
      <c r="I221" s="491"/>
      <c r="J221" s="491" t="s">
        <v>133</v>
      </c>
      <c r="K221" s="491" t="s">
        <v>133</v>
      </c>
      <c r="L221" s="491" t="s">
        <v>133</v>
      </c>
      <c r="M221" s="501" t="s">
        <v>612</v>
      </c>
      <c r="N221" s="501" t="s">
        <v>421</v>
      </c>
      <c r="O221" s="501"/>
      <c r="P221" s="501"/>
      <c r="Q221" s="501"/>
      <c r="R221" s="501"/>
      <c r="S221" s="501"/>
      <c r="T221" s="501"/>
    </row>
    <row r="222" spans="1:20" s="490" customFormat="1" ht="19.5" customHeight="1" hidden="1">
      <c r="A222" s="353"/>
      <c r="B222" s="354" t="s">
        <v>422</v>
      </c>
      <c r="C222" s="355"/>
      <c r="D222" s="356"/>
      <c r="E222" s="491"/>
      <c r="F222" s="491"/>
      <c r="G222" s="491"/>
      <c r="H222" s="491"/>
      <c r="I222" s="491"/>
      <c r="J222" s="491"/>
      <c r="K222" s="491"/>
      <c r="L222" s="501"/>
      <c r="M222" s="501" t="s">
        <v>613</v>
      </c>
      <c r="N222" s="501"/>
      <c r="O222" s="501"/>
      <c r="P222" s="501"/>
      <c r="Q222" s="501"/>
      <c r="R222" s="501"/>
      <c r="S222" s="501"/>
      <c r="T222" s="501"/>
    </row>
    <row r="223" spans="1:20" s="490" customFormat="1" ht="19.5" customHeight="1" hidden="1">
      <c r="A223" s="353"/>
      <c r="B223" s="354" t="s">
        <v>423</v>
      </c>
      <c r="C223" s="355"/>
      <c r="D223" s="356"/>
      <c r="E223" s="491"/>
      <c r="F223" s="491"/>
      <c r="G223" s="491"/>
      <c r="H223" s="491"/>
      <c r="I223" s="491"/>
      <c r="J223" s="491"/>
      <c r="K223" s="491"/>
      <c r="L223" s="501"/>
      <c r="M223" s="501"/>
      <c r="N223" s="501"/>
      <c r="O223" s="501"/>
      <c r="P223" s="501"/>
      <c r="Q223" s="501"/>
      <c r="R223" s="501"/>
      <c r="S223" s="501"/>
      <c r="T223" s="501"/>
    </row>
    <row r="224" spans="1:20" s="490" customFormat="1" ht="19.5" customHeight="1" hidden="1">
      <c r="A224" s="353"/>
      <c r="B224" s="354" t="s">
        <v>413</v>
      </c>
      <c r="C224" s="355"/>
      <c r="D224" s="356" t="s">
        <v>111</v>
      </c>
      <c r="E224" s="491"/>
      <c r="F224" s="491"/>
      <c r="G224" s="491"/>
      <c r="H224" s="491"/>
      <c r="I224" s="491"/>
      <c r="J224" s="491"/>
      <c r="K224" s="491" t="s">
        <v>133</v>
      </c>
      <c r="L224" s="491" t="s">
        <v>133</v>
      </c>
      <c r="M224" s="491" t="s">
        <v>614</v>
      </c>
      <c r="N224" s="491" t="s">
        <v>407</v>
      </c>
      <c r="O224" s="491"/>
      <c r="P224" s="491"/>
      <c r="Q224" s="491"/>
      <c r="R224" s="491"/>
      <c r="S224" s="491"/>
      <c r="T224" s="491"/>
    </row>
    <row r="225" spans="1:20" s="490" customFormat="1" ht="19.5" customHeight="1" hidden="1">
      <c r="A225" s="353"/>
      <c r="B225" s="354" t="s">
        <v>424</v>
      </c>
      <c r="C225" s="355"/>
      <c r="D225" s="356"/>
      <c r="E225" s="496"/>
      <c r="F225" s="491"/>
      <c r="G225" s="491"/>
      <c r="H225" s="491"/>
      <c r="I225" s="491"/>
      <c r="J225" s="491"/>
      <c r="K225" s="491"/>
      <c r="L225" s="491"/>
      <c r="M225" s="491"/>
      <c r="N225" s="491"/>
      <c r="O225" s="491"/>
      <c r="P225" s="491"/>
      <c r="Q225" s="491"/>
      <c r="R225" s="491"/>
      <c r="S225" s="491"/>
      <c r="T225" s="491"/>
    </row>
    <row r="226" spans="1:20" s="490" customFormat="1" ht="19.5" customHeight="1" hidden="1">
      <c r="A226" s="502"/>
      <c r="B226" s="503" t="s">
        <v>414</v>
      </c>
      <c r="C226" s="676"/>
      <c r="D226" s="356" t="s">
        <v>415</v>
      </c>
      <c r="E226" s="496"/>
      <c r="F226" s="491"/>
      <c r="G226" s="491"/>
      <c r="H226" s="491"/>
      <c r="I226" s="491"/>
      <c r="J226" s="491"/>
      <c r="K226" s="491" t="s">
        <v>133</v>
      </c>
      <c r="L226" s="491" t="s">
        <v>133</v>
      </c>
      <c r="M226" s="491" t="s">
        <v>615</v>
      </c>
      <c r="N226" s="491">
        <v>2</v>
      </c>
      <c r="O226" s="491"/>
      <c r="P226" s="491"/>
      <c r="Q226" s="491"/>
      <c r="R226" s="491"/>
      <c r="S226" s="491"/>
      <c r="T226" s="491"/>
    </row>
    <row r="227" spans="1:20" s="490" customFormat="1" ht="19.5" customHeight="1" hidden="1">
      <c r="A227" s="353"/>
      <c r="B227" s="363" t="s">
        <v>527</v>
      </c>
      <c r="C227" s="317"/>
      <c r="D227" s="318"/>
      <c r="E227" s="496"/>
      <c r="F227" s="491"/>
      <c r="G227" s="491"/>
      <c r="H227" s="491"/>
      <c r="I227" s="491"/>
      <c r="J227" s="491"/>
      <c r="K227" s="491"/>
      <c r="L227" s="491"/>
      <c r="M227" s="491"/>
      <c r="N227" s="491"/>
      <c r="O227" s="491"/>
      <c r="P227" s="491"/>
      <c r="Q227" s="491"/>
      <c r="R227" s="491"/>
      <c r="S227" s="491"/>
      <c r="T227" s="491"/>
    </row>
    <row r="228" spans="1:20" s="490" customFormat="1" ht="19.5" customHeight="1" hidden="1">
      <c r="A228" s="353"/>
      <c r="B228" s="504"/>
      <c r="C228" s="677" t="s">
        <v>132</v>
      </c>
      <c r="D228" s="365"/>
      <c r="E228" s="496"/>
      <c r="F228" s="491"/>
      <c r="G228" s="491"/>
      <c r="H228" s="491"/>
      <c r="I228" s="491"/>
      <c r="J228" s="491"/>
      <c r="K228" s="491"/>
      <c r="L228" s="491"/>
      <c r="M228" s="491"/>
      <c r="N228" s="491"/>
      <c r="O228" s="491"/>
      <c r="P228" s="491"/>
      <c r="Q228" s="491"/>
      <c r="R228" s="491"/>
      <c r="S228" s="491"/>
      <c r="T228" s="491"/>
    </row>
    <row r="229" spans="1:20" s="490" customFormat="1" ht="19.5" customHeight="1" hidden="1">
      <c r="A229" s="353"/>
      <c r="B229" s="316"/>
      <c r="C229" s="317" t="s">
        <v>528</v>
      </c>
      <c r="D229" s="318" t="s">
        <v>87</v>
      </c>
      <c r="E229" s="496"/>
      <c r="F229" s="491"/>
      <c r="G229" s="491"/>
      <c r="H229" s="491"/>
      <c r="I229" s="491"/>
      <c r="J229" s="491"/>
      <c r="K229" s="491"/>
      <c r="L229" s="492" t="s">
        <v>596</v>
      </c>
      <c r="M229" s="492" t="s">
        <v>597</v>
      </c>
      <c r="N229" s="491">
        <v>2</v>
      </c>
      <c r="O229" s="491"/>
      <c r="P229" s="491"/>
      <c r="Q229" s="491"/>
      <c r="R229" s="491"/>
      <c r="S229" s="491"/>
      <c r="T229" s="491"/>
    </row>
    <row r="230" spans="1:20" s="490" customFormat="1" ht="19.5" customHeight="1" hidden="1">
      <c r="A230" s="353"/>
      <c r="B230" s="316"/>
      <c r="C230" s="317" t="s">
        <v>529</v>
      </c>
      <c r="D230" s="318" t="s">
        <v>106</v>
      </c>
      <c r="E230" s="496"/>
      <c r="F230" s="491"/>
      <c r="G230" s="491"/>
      <c r="H230" s="491"/>
      <c r="I230" s="491"/>
      <c r="J230" s="491"/>
      <c r="K230" s="491"/>
      <c r="L230" s="492" t="s">
        <v>598</v>
      </c>
      <c r="M230" s="492" t="s">
        <v>599</v>
      </c>
      <c r="N230" s="491">
        <v>2</v>
      </c>
      <c r="O230" s="491"/>
      <c r="P230" s="491"/>
      <c r="Q230" s="491"/>
      <c r="R230" s="491"/>
      <c r="S230" s="491"/>
      <c r="T230" s="491"/>
    </row>
    <row r="231" spans="1:20" s="490" customFormat="1" ht="19.5" customHeight="1" hidden="1">
      <c r="A231" s="353"/>
      <c r="B231" s="505"/>
      <c r="C231" s="678" t="s">
        <v>530</v>
      </c>
      <c r="D231" s="318"/>
      <c r="E231" s="496"/>
      <c r="F231" s="491"/>
      <c r="G231" s="491"/>
      <c r="H231" s="491"/>
      <c r="I231" s="491"/>
      <c r="J231" s="491"/>
      <c r="K231" s="491"/>
      <c r="L231" s="491"/>
      <c r="M231" s="491"/>
      <c r="N231" s="491"/>
      <c r="O231" s="491"/>
      <c r="P231" s="491"/>
      <c r="Q231" s="491"/>
      <c r="R231" s="491"/>
      <c r="S231" s="491"/>
      <c r="T231" s="491"/>
    </row>
    <row r="232" spans="1:20" s="490" customFormat="1" ht="19.5" customHeight="1" hidden="1">
      <c r="A232" s="353"/>
      <c r="B232" s="316"/>
      <c r="C232" s="317" t="s">
        <v>595</v>
      </c>
      <c r="D232" s="318" t="s">
        <v>106</v>
      </c>
      <c r="E232" s="496"/>
      <c r="F232" s="491"/>
      <c r="G232" s="491"/>
      <c r="H232" s="491"/>
      <c r="I232" s="491"/>
      <c r="J232" s="491"/>
      <c r="K232" s="491"/>
      <c r="L232" s="492" t="s">
        <v>28</v>
      </c>
      <c r="M232" s="492" t="s">
        <v>28</v>
      </c>
      <c r="N232" s="491">
        <v>2</v>
      </c>
      <c r="O232" s="491"/>
      <c r="P232" s="491"/>
      <c r="Q232" s="491"/>
      <c r="R232" s="491"/>
      <c r="S232" s="491"/>
      <c r="T232" s="491"/>
    </row>
    <row r="233" spans="1:20" s="490" customFormat="1" ht="19.5" customHeight="1" hidden="1">
      <c r="A233" s="353"/>
      <c r="B233" s="316"/>
      <c r="C233" s="317" t="s">
        <v>626</v>
      </c>
      <c r="D233" s="318"/>
      <c r="E233" s="496"/>
      <c r="F233" s="491"/>
      <c r="G233" s="491"/>
      <c r="H233" s="491"/>
      <c r="I233" s="491"/>
      <c r="J233" s="491"/>
      <c r="K233" s="491"/>
      <c r="L233" s="491"/>
      <c r="M233" s="491"/>
      <c r="N233" s="491"/>
      <c r="O233" s="491"/>
      <c r="P233" s="491"/>
      <c r="Q233" s="491"/>
      <c r="R233" s="491"/>
      <c r="S233" s="491"/>
      <c r="T233" s="491"/>
    </row>
    <row r="234" spans="1:20" s="490" customFormat="1" ht="19.5" customHeight="1" hidden="1">
      <c r="A234" s="353"/>
      <c r="B234" s="316"/>
      <c r="C234" s="317" t="s">
        <v>627</v>
      </c>
      <c r="D234" s="318"/>
      <c r="E234" s="496"/>
      <c r="F234" s="491"/>
      <c r="G234" s="491"/>
      <c r="H234" s="491"/>
      <c r="I234" s="491"/>
      <c r="J234" s="491"/>
      <c r="K234" s="491"/>
      <c r="L234" s="491"/>
      <c r="M234" s="491"/>
      <c r="N234" s="491"/>
      <c r="O234" s="491"/>
      <c r="P234" s="491"/>
      <c r="Q234" s="491"/>
      <c r="R234" s="491"/>
      <c r="S234" s="491"/>
      <c r="T234" s="491"/>
    </row>
    <row r="235" spans="1:20" s="490" customFormat="1" ht="19.5" customHeight="1" hidden="1">
      <c r="A235" s="353"/>
      <c r="B235" s="505"/>
      <c r="C235" s="678" t="s">
        <v>531</v>
      </c>
      <c r="D235" s="318" t="s">
        <v>532</v>
      </c>
      <c r="E235" s="496"/>
      <c r="F235" s="491"/>
      <c r="G235" s="491"/>
      <c r="H235" s="491"/>
      <c r="I235" s="491"/>
      <c r="J235" s="491"/>
      <c r="K235" s="491"/>
      <c r="L235" s="506" t="s">
        <v>600</v>
      </c>
      <c r="M235" s="507" t="s">
        <v>601</v>
      </c>
      <c r="N235" s="508">
        <v>35000</v>
      </c>
      <c r="O235" s="508"/>
      <c r="P235" s="508"/>
      <c r="Q235" s="508"/>
      <c r="R235" s="508"/>
      <c r="S235" s="508"/>
      <c r="T235" s="508"/>
    </row>
    <row r="236" spans="1:20" s="490" customFormat="1" ht="19.5" customHeight="1" hidden="1">
      <c r="A236" s="353"/>
      <c r="B236" s="505"/>
      <c r="C236" s="678" t="s">
        <v>533</v>
      </c>
      <c r="D236" s="318"/>
      <c r="E236" s="496"/>
      <c r="F236" s="491"/>
      <c r="G236" s="491"/>
      <c r="H236" s="491"/>
      <c r="I236" s="491"/>
      <c r="J236" s="491"/>
      <c r="K236" s="491"/>
      <c r="L236" s="491"/>
      <c r="M236" s="491"/>
      <c r="N236" s="491"/>
      <c r="O236" s="491"/>
      <c r="P236" s="491"/>
      <c r="Q236" s="491"/>
      <c r="R236" s="491"/>
      <c r="S236" s="491"/>
      <c r="T236" s="491"/>
    </row>
    <row r="237" spans="1:20" s="490" customFormat="1" ht="19.5" customHeight="1" hidden="1">
      <c r="A237" s="353"/>
      <c r="B237" s="505"/>
      <c r="C237" s="678" t="s">
        <v>534</v>
      </c>
      <c r="D237" s="318" t="s">
        <v>535</v>
      </c>
      <c r="E237" s="496"/>
      <c r="F237" s="491"/>
      <c r="G237" s="491"/>
      <c r="H237" s="491"/>
      <c r="I237" s="491"/>
      <c r="J237" s="491"/>
      <c r="K237" s="491"/>
      <c r="L237" s="509" t="s">
        <v>602</v>
      </c>
      <c r="M237" s="509" t="s">
        <v>603</v>
      </c>
      <c r="N237" s="510">
        <v>0.24</v>
      </c>
      <c r="O237" s="510"/>
      <c r="P237" s="510"/>
      <c r="Q237" s="510"/>
      <c r="R237" s="510"/>
      <c r="S237" s="510"/>
      <c r="T237" s="510"/>
    </row>
    <row r="238" spans="1:20" s="490" customFormat="1" ht="19.5" customHeight="1" hidden="1">
      <c r="A238" s="353"/>
      <c r="B238" s="505"/>
      <c r="C238" s="678" t="s">
        <v>536</v>
      </c>
      <c r="D238" s="318"/>
      <c r="E238" s="496"/>
      <c r="F238" s="491"/>
      <c r="G238" s="491"/>
      <c r="H238" s="491"/>
      <c r="I238" s="491"/>
      <c r="J238" s="491"/>
      <c r="K238" s="491"/>
      <c r="L238" s="491"/>
      <c r="M238" s="491"/>
      <c r="N238" s="491"/>
      <c r="O238" s="491"/>
      <c r="P238" s="491"/>
      <c r="Q238" s="491"/>
      <c r="R238" s="491"/>
      <c r="S238" s="491"/>
      <c r="T238" s="491"/>
    </row>
    <row r="239" spans="1:20" s="490" customFormat="1" ht="19.5" customHeight="1" hidden="1">
      <c r="A239" s="353"/>
      <c r="B239" s="316"/>
      <c r="C239" s="317" t="s">
        <v>537</v>
      </c>
      <c r="D239" s="318" t="s">
        <v>106</v>
      </c>
      <c r="E239" s="496"/>
      <c r="F239" s="491"/>
      <c r="G239" s="491"/>
      <c r="H239" s="491"/>
      <c r="I239" s="491"/>
      <c r="J239" s="491"/>
      <c r="K239" s="491"/>
      <c r="L239" s="492" t="s">
        <v>28</v>
      </c>
      <c r="M239" s="492" t="s">
        <v>599</v>
      </c>
      <c r="N239" s="491">
        <v>3</v>
      </c>
      <c r="O239" s="491"/>
      <c r="P239" s="491"/>
      <c r="Q239" s="491"/>
      <c r="R239" s="491"/>
      <c r="S239" s="491"/>
      <c r="T239" s="491"/>
    </row>
    <row r="240" spans="1:20" s="490" customFormat="1" ht="19.5" customHeight="1" hidden="1">
      <c r="A240" s="353"/>
      <c r="B240" s="390"/>
      <c r="C240" s="677" t="s">
        <v>538</v>
      </c>
      <c r="D240" s="318"/>
      <c r="E240" s="496"/>
      <c r="F240" s="491"/>
      <c r="G240" s="491"/>
      <c r="H240" s="491"/>
      <c r="I240" s="491"/>
      <c r="J240" s="491"/>
      <c r="K240" s="491"/>
      <c r="L240" s="491"/>
      <c r="M240" s="491"/>
      <c r="N240" s="491"/>
      <c r="O240" s="491"/>
      <c r="P240" s="491"/>
      <c r="Q240" s="491"/>
      <c r="R240" s="491"/>
      <c r="S240" s="491"/>
      <c r="T240" s="491"/>
    </row>
    <row r="241" spans="1:20" s="490" customFormat="1" ht="19.5" customHeight="1" hidden="1">
      <c r="A241" s="353"/>
      <c r="B241" s="316"/>
      <c r="C241" s="317" t="s">
        <v>539</v>
      </c>
      <c r="D241" s="318" t="s">
        <v>87</v>
      </c>
      <c r="E241" s="496"/>
      <c r="F241" s="491"/>
      <c r="G241" s="491"/>
      <c r="H241" s="491"/>
      <c r="I241" s="491"/>
      <c r="J241" s="491"/>
      <c r="K241" s="491"/>
      <c r="L241" s="492" t="s">
        <v>28</v>
      </c>
      <c r="M241" s="492" t="s">
        <v>28</v>
      </c>
      <c r="N241" s="491">
        <v>1</v>
      </c>
      <c r="O241" s="491"/>
      <c r="P241" s="491"/>
      <c r="Q241" s="491"/>
      <c r="R241" s="491"/>
      <c r="S241" s="491"/>
      <c r="T241" s="491"/>
    </row>
    <row r="242" spans="1:20" s="490" customFormat="1" ht="19.5" customHeight="1" hidden="1">
      <c r="A242" s="353"/>
      <c r="B242" s="316"/>
      <c r="C242" s="317" t="s">
        <v>540</v>
      </c>
      <c r="D242" s="318" t="s">
        <v>541</v>
      </c>
      <c r="E242" s="496"/>
      <c r="F242" s="491"/>
      <c r="G242" s="491"/>
      <c r="H242" s="491"/>
      <c r="I242" s="491"/>
      <c r="J242" s="491"/>
      <c r="K242" s="491"/>
      <c r="L242" s="491" t="s">
        <v>107</v>
      </c>
      <c r="M242" s="491" t="s">
        <v>107</v>
      </c>
      <c r="N242" s="491" t="s">
        <v>107</v>
      </c>
      <c r="O242" s="491"/>
      <c r="P242" s="491"/>
      <c r="Q242" s="491"/>
      <c r="R242" s="491"/>
      <c r="S242" s="491"/>
      <c r="T242" s="491"/>
    </row>
    <row r="243" spans="1:20" s="490" customFormat="1" ht="19.5" customHeight="1" hidden="1">
      <c r="A243" s="353"/>
      <c r="B243" s="511"/>
      <c r="C243" s="679" t="s">
        <v>542</v>
      </c>
      <c r="D243" s="318" t="s">
        <v>541</v>
      </c>
      <c r="E243" s="496"/>
      <c r="F243" s="491"/>
      <c r="G243" s="491"/>
      <c r="H243" s="491"/>
      <c r="I243" s="491"/>
      <c r="J243" s="491"/>
      <c r="K243" s="491"/>
      <c r="L243" s="491" t="s">
        <v>107</v>
      </c>
      <c r="M243" s="491" t="s">
        <v>107</v>
      </c>
      <c r="N243" s="491" t="s">
        <v>107</v>
      </c>
      <c r="O243" s="491"/>
      <c r="P243" s="491"/>
      <c r="Q243" s="491"/>
      <c r="R243" s="491"/>
      <c r="S243" s="491"/>
      <c r="T243" s="491"/>
    </row>
    <row r="244" spans="1:20" s="490" customFormat="1" ht="19.5" customHeight="1" hidden="1">
      <c r="A244" s="353"/>
      <c r="B244" s="511"/>
      <c r="C244" s="679" t="s">
        <v>543</v>
      </c>
      <c r="D244" s="318"/>
      <c r="E244" s="496"/>
      <c r="F244" s="491"/>
      <c r="G244" s="491"/>
      <c r="H244" s="491"/>
      <c r="I244" s="491"/>
      <c r="J244" s="491"/>
      <c r="K244" s="491"/>
      <c r="L244" s="491"/>
      <c r="M244" s="491"/>
      <c r="N244" s="491"/>
      <c r="O244" s="491"/>
      <c r="P244" s="491"/>
      <c r="Q244" s="491"/>
      <c r="R244" s="491"/>
      <c r="S244" s="491"/>
      <c r="T244" s="491"/>
    </row>
    <row r="245" spans="1:20" s="490" customFormat="1" ht="19.5" customHeight="1" hidden="1">
      <c r="A245" s="353"/>
      <c r="B245" s="505"/>
      <c r="C245" s="678" t="s">
        <v>544</v>
      </c>
      <c r="D245" s="318" t="s">
        <v>541</v>
      </c>
      <c r="E245" s="496"/>
      <c r="F245" s="491"/>
      <c r="G245" s="491"/>
      <c r="H245" s="491"/>
      <c r="I245" s="491"/>
      <c r="J245" s="491"/>
      <c r="K245" s="491"/>
      <c r="L245" s="491" t="s">
        <v>107</v>
      </c>
      <c r="M245" s="491" t="s">
        <v>107</v>
      </c>
      <c r="N245" s="491" t="s">
        <v>107</v>
      </c>
      <c r="O245" s="491"/>
      <c r="P245" s="491"/>
      <c r="Q245" s="491"/>
      <c r="R245" s="491"/>
      <c r="S245" s="491"/>
      <c r="T245" s="491"/>
    </row>
    <row r="246" spans="1:20" s="490" customFormat="1" ht="19.5" customHeight="1" hidden="1">
      <c r="A246" s="353"/>
      <c r="B246" s="316"/>
      <c r="C246" s="317" t="s">
        <v>545</v>
      </c>
      <c r="D246" s="318"/>
      <c r="E246" s="496"/>
      <c r="F246" s="491"/>
      <c r="G246" s="491"/>
      <c r="H246" s="491"/>
      <c r="I246" s="491"/>
      <c r="J246" s="491"/>
      <c r="K246" s="491"/>
      <c r="L246" s="491"/>
      <c r="M246" s="491"/>
      <c r="N246" s="491"/>
      <c r="O246" s="491"/>
      <c r="P246" s="491"/>
      <c r="Q246" s="491"/>
      <c r="R246" s="491"/>
      <c r="S246" s="491"/>
      <c r="T246" s="491"/>
    </row>
    <row r="247" spans="1:20" s="490" customFormat="1" ht="19.5" customHeight="1" hidden="1">
      <c r="A247" s="353"/>
      <c r="B247" s="505"/>
      <c r="C247" s="678" t="s">
        <v>546</v>
      </c>
      <c r="D247" s="318" t="s">
        <v>541</v>
      </c>
      <c r="E247" s="496"/>
      <c r="F247" s="491"/>
      <c r="G247" s="491"/>
      <c r="H247" s="491"/>
      <c r="I247" s="491"/>
      <c r="J247" s="491"/>
      <c r="K247" s="491"/>
      <c r="L247" s="491" t="s">
        <v>107</v>
      </c>
      <c r="M247" s="491" t="s">
        <v>107</v>
      </c>
      <c r="N247" s="491" t="s">
        <v>107</v>
      </c>
      <c r="O247" s="491"/>
      <c r="P247" s="491"/>
      <c r="Q247" s="491"/>
      <c r="R247" s="491"/>
      <c r="S247" s="491"/>
      <c r="T247" s="491"/>
    </row>
    <row r="248" spans="1:20" s="490" customFormat="1" ht="19.5" customHeight="1" hidden="1">
      <c r="A248" s="353"/>
      <c r="B248" s="316"/>
      <c r="C248" s="317" t="s">
        <v>547</v>
      </c>
      <c r="D248" s="318"/>
      <c r="E248" s="496"/>
      <c r="F248" s="491"/>
      <c r="G248" s="491"/>
      <c r="H248" s="491"/>
      <c r="I248" s="491"/>
      <c r="J248" s="491"/>
      <c r="K248" s="491"/>
      <c r="L248" s="491"/>
      <c r="M248" s="491"/>
      <c r="N248" s="491"/>
      <c r="O248" s="491"/>
      <c r="P248" s="491"/>
      <c r="Q248" s="491"/>
      <c r="R248" s="491"/>
      <c r="S248" s="491"/>
      <c r="T248" s="491"/>
    </row>
    <row r="249" spans="1:20" s="500" customFormat="1" ht="19.5" customHeight="1" hidden="1">
      <c r="A249" s="341" t="s">
        <v>342</v>
      </c>
      <c r="B249" s="342"/>
      <c r="C249" s="343"/>
      <c r="D249" s="410"/>
      <c r="E249" s="512"/>
      <c r="F249" s="513"/>
      <c r="G249" s="513"/>
      <c r="H249" s="513"/>
      <c r="I249" s="513"/>
      <c r="J249" s="513"/>
      <c r="K249" s="513"/>
      <c r="L249" s="514"/>
      <c r="M249" s="514"/>
      <c r="N249" s="514"/>
      <c r="O249" s="514"/>
      <c r="P249" s="514"/>
      <c r="Q249" s="514"/>
      <c r="R249" s="514"/>
      <c r="S249" s="514"/>
      <c r="T249" s="514"/>
    </row>
    <row r="250" spans="1:20" s="490" customFormat="1" ht="19.5" customHeight="1" hidden="1">
      <c r="A250" s="353" t="s">
        <v>416</v>
      </c>
      <c r="B250" s="354" t="s">
        <v>417</v>
      </c>
      <c r="C250" s="355"/>
      <c r="D250" s="356" t="s">
        <v>253</v>
      </c>
      <c r="E250" s="496"/>
      <c r="F250" s="491"/>
      <c r="G250" s="491"/>
      <c r="H250" s="491"/>
      <c r="I250" s="491"/>
      <c r="J250" s="491"/>
      <c r="K250" s="491" t="s">
        <v>133</v>
      </c>
      <c r="L250" s="491" t="s">
        <v>133</v>
      </c>
      <c r="M250" s="491" t="s">
        <v>623</v>
      </c>
      <c r="N250" s="492">
        <v>2</v>
      </c>
      <c r="O250" s="492"/>
      <c r="P250" s="492"/>
      <c r="Q250" s="492"/>
      <c r="R250" s="492"/>
      <c r="S250" s="492"/>
      <c r="T250" s="492"/>
    </row>
    <row r="251" spans="1:20" s="490" customFormat="1" ht="19.5" customHeight="1" hidden="1">
      <c r="A251" s="353"/>
      <c r="B251" s="354" t="s">
        <v>425</v>
      </c>
      <c r="C251" s="355"/>
      <c r="D251" s="356"/>
      <c r="E251" s="496"/>
      <c r="F251" s="491"/>
      <c r="G251" s="491"/>
      <c r="H251" s="491"/>
      <c r="I251" s="491"/>
      <c r="J251" s="491"/>
      <c r="K251" s="491"/>
      <c r="L251" s="515"/>
      <c r="M251" s="515"/>
      <c r="N251" s="515"/>
      <c r="O251" s="515"/>
      <c r="P251" s="515"/>
      <c r="Q251" s="515"/>
      <c r="R251" s="515"/>
      <c r="S251" s="515"/>
      <c r="T251" s="515"/>
    </row>
    <row r="252" spans="1:20" s="490" customFormat="1" ht="19.5" customHeight="1" hidden="1">
      <c r="A252" s="353"/>
      <c r="B252" s="354" t="s">
        <v>418</v>
      </c>
      <c r="C252" s="355"/>
      <c r="D252" s="356" t="s">
        <v>253</v>
      </c>
      <c r="E252" s="496"/>
      <c r="F252" s="491"/>
      <c r="G252" s="491"/>
      <c r="H252" s="491"/>
      <c r="I252" s="491"/>
      <c r="J252" s="491"/>
      <c r="K252" s="491" t="s">
        <v>133</v>
      </c>
      <c r="L252" s="491" t="s">
        <v>133</v>
      </c>
      <c r="M252" s="516" t="s">
        <v>621</v>
      </c>
      <c r="N252" s="517">
        <v>2</v>
      </c>
      <c r="O252" s="517"/>
      <c r="P252" s="517"/>
      <c r="Q252" s="517"/>
      <c r="R252" s="517"/>
      <c r="S252" s="517"/>
      <c r="T252" s="517"/>
    </row>
    <row r="253" spans="1:20" s="490" customFormat="1" ht="19.5" customHeight="1" hidden="1">
      <c r="A253" s="353"/>
      <c r="B253" s="354" t="s">
        <v>419</v>
      </c>
      <c r="C253" s="355"/>
      <c r="D253" s="356" t="s">
        <v>253</v>
      </c>
      <c r="E253" s="496"/>
      <c r="F253" s="491"/>
      <c r="G253" s="491"/>
      <c r="H253" s="491"/>
      <c r="I253" s="491"/>
      <c r="J253" s="491"/>
      <c r="K253" s="491" t="s">
        <v>133</v>
      </c>
      <c r="L253" s="491" t="s">
        <v>133</v>
      </c>
      <c r="M253" s="516" t="s">
        <v>622</v>
      </c>
      <c r="N253" s="516" t="s">
        <v>428</v>
      </c>
      <c r="O253" s="516"/>
      <c r="P253" s="516"/>
      <c r="Q253" s="516"/>
      <c r="R253" s="516"/>
      <c r="S253" s="516"/>
      <c r="T253" s="516"/>
    </row>
    <row r="254" spans="1:20" s="490" customFormat="1" ht="19.5" customHeight="1" hidden="1">
      <c r="A254" s="341"/>
      <c r="B254" s="354" t="s">
        <v>420</v>
      </c>
      <c r="C254" s="498"/>
      <c r="D254" s="356"/>
      <c r="E254" s="491"/>
      <c r="F254" s="491"/>
      <c r="G254" s="491"/>
      <c r="H254" s="491"/>
      <c r="I254" s="491"/>
      <c r="J254" s="491"/>
      <c r="K254" s="491"/>
      <c r="L254" s="491"/>
      <c r="M254" s="491"/>
      <c r="N254" s="491"/>
      <c r="O254" s="491"/>
      <c r="P254" s="491"/>
      <c r="Q254" s="516"/>
      <c r="R254" s="491"/>
      <c r="S254" s="491"/>
      <c r="T254" s="491"/>
    </row>
    <row r="255" spans="1:20" ht="19.5" customHeight="1" hidden="1">
      <c r="A255" s="283" t="s">
        <v>767</v>
      </c>
      <c r="B255" s="284"/>
      <c r="C255" s="680"/>
      <c r="D255" s="483"/>
      <c r="E255" s="484"/>
      <c r="F255" s="484"/>
      <c r="G255" s="484"/>
      <c r="H255" s="484"/>
      <c r="I255" s="484"/>
      <c r="J255" s="484"/>
      <c r="K255" s="484"/>
      <c r="L255" s="484"/>
      <c r="M255" s="484"/>
      <c r="N255" s="484"/>
      <c r="O255" s="484"/>
      <c r="P255" s="484"/>
      <c r="Q255" s="768"/>
      <c r="R255" s="769"/>
      <c r="S255" s="769"/>
      <c r="T255" s="769"/>
    </row>
    <row r="256" spans="1:20" ht="19.5" customHeight="1" hidden="1">
      <c r="A256" s="283"/>
      <c r="B256" s="284" t="s">
        <v>803</v>
      </c>
      <c r="C256" s="680"/>
      <c r="D256" s="524" t="s">
        <v>109</v>
      </c>
      <c r="E256" s="525"/>
      <c r="F256" s="525"/>
      <c r="G256" s="525"/>
      <c r="H256" s="525"/>
      <c r="I256" s="525"/>
      <c r="J256" s="525"/>
      <c r="K256" s="525"/>
      <c r="L256" s="525"/>
      <c r="M256" s="525"/>
      <c r="N256" s="525"/>
      <c r="O256" s="526" t="s">
        <v>774</v>
      </c>
      <c r="P256" s="526"/>
      <c r="Q256" s="768" t="s">
        <v>774</v>
      </c>
      <c r="R256" s="769"/>
      <c r="S256" s="769"/>
      <c r="T256" s="769"/>
    </row>
    <row r="257" spans="1:20" ht="19.5" customHeight="1" hidden="1">
      <c r="A257" s="283"/>
      <c r="B257" s="284" t="s">
        <v>891</v>
      </c>
      <c r="C257" s="680"/>
      <c r="D257" s="524" t="s">
        <v>109</v>
      </c>
      <c r="E257" s="525"/>
      <c r="F257" s="525"/>
      <c r="G257" s="525"/>
      <c r="H257" s="525"/>
      <c r="I257" s="525"/>
      <c r="J257" s="525"/>
      <c r="K257" s="525"/>
      <c r="L257" s="525"/>
      <c r="M257" s="525"/>
      <c r="N257" s="525"/>
      <c r="O257" s="526" t="s">
        <v>774</v>
      </c>
      <c r="P257" s="526"/>
      <c r="Q257" s="768" t="s">
        <v>774</v>
      </c>
      <c r="R257" s="769"/>
      <c r="S257" s="769"/>
      <c r="T257" s="769"/>
    </row>
    <row r="258" spans="1:20" ht="19.5" customHeight="1" hidden="1">
      <c r="A258" s="283"/>
      <c r="B258" s="284" t="s">
        <v>772</v>
      </c>
      <c r="C258" s="680"/>
      <c r="D258" s="524" t="s">
        <v>111</v>
      </c>
      <c r="E258" s="525"/>
      <c r="F258" s="525"/>
      <c r="G258" s="525"/>
      <c r="H258" s="525"/>
      <c r="I258" s="525"/>
      <c r="J258" s="525"/>
      <c r="K258" s="525"/>
      <c r="L258" s="525"/>
      <c r="M258" s="525"/>
      <c r="N258" s="525"/>
      <c r="O258" s="526" t="s">
        <v>773</v>
      </c>
      <c r="P258" s="526"/>
      <c r="Q258" s="768" t="s">
        <v>773</v>
      </c>
      <c r="R258" s="769"/>
      <c r="S258" s="769"/>
      <c r="T258" s="769"/>
    </row>
    <row r="259" spans="1:20" ht="19.5" customHeight="1" hidden="1">
      <c r="A259" s="283" t="s">
        <v>768</v>
      </c>
      <c r="B259" s="284"/>
      <c r="C259" s="680"/>
      <c r="D259" s="483"/>
      <c r="E259" s="484"/>
      <c r="F259" s="484"/>
      <c r="G259" s="484"/>
      <c r="H259" s="484"/>
      <c r="I259" s="484"/>
      <c r="J259" s="484"/>
      <c r="K259" s="484"/>
      <c r="L259" s="484"/>
      <c r="M259" s="484"/>
      <c r="N259" s="484"/>
      <c r="O259" s="485"/>
      <c r="P259" s="485"/>
      <c r="Q259" s="768"/>
      <c r="R259" s="769"/>
      <c r="S259" s="769"/>
      <c r="T259" s="769"/>
    </row>
    <row r="260" spans="1:20" s="10" customFormat="1" ht="19.5" customHeight="1" hidden="1">
      <c r="A260" s="681"/>
      <c r="B260" s="284" t="s">
        <v>771</v>
      </c>
      <c r="C260" s="682"/>
      <c r="D260" s="128" t="s">
        <v>109</v>
      </c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528" t="s">
        <v>774</v>
      </c>
      <c r="P260" s="528"/>
      <c r="Q260" s="516" t="s">
        <v>774</v>
      </c>
      <c r="R260" s="510"/>
      <c r="S260" s="510"/>
      <c r="T260" s="510"/>
    </row>
    <row r="261" spans="1:20" s="10" customFormat="1" ht="19.5" customHeight="1" hidden="1">
      <c r="A261" s="681"/>
      <c r="B261" s="284" t="s">
        <v>802</v>
      </c>
      <c r="C261" s="682"/>
      <c r="D261" s="128" t="s">
        <v>109</v>
      </c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528" t="s">
        <v>774</v>
      </c>
      <c r="P261" s="528"/>
      <c r="Q261" s="516" t="s">
        <v>774</v>
      </c>
      <c r="R261" s="510"/>
      <c r="S261" s="510"/>
      <c r="T261" s="510"/>
    </row>
    <row r="262" spans="1:20" s="10" customFormat="1" ht="19.5" customHeight="1" hidden="1">
      <c r="A262" s="681"/>
      <c r="B262" s="284" t="s">
        <v>772</v>
      </c>
      <c r="C262" s="682"/>
      <c r="D262" s="128" t="s">
        <v>111</v>
      </c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528" t="s">
        <v>773</v>
      </c>
      <c r="P262" s="528"/>
      <c r="Q262" s="516" t="s">
        <v>773</v>
      </c>
      <c r="R262" s="510"/>
      <c r="S262" s="510"/>
      <c r="T262" s="510"/>
    </row>
    <row r="263" spans="1:20" ht="19.5" customHeight="1" hidden="1">
      <c r="A263" s="303" t="s">
        <v>769</v>
      </c>
      <c r="B263" s="44"/>
      <c r="C263" s="682"/>
      <c r="D263" s="668"/>
      <c r="E263" s="669"/>
      <c r="F263" s="669"/>
      <c r="G263" s="669"/>
      <c r="H263" s="669"/>
      <c r="I263" s="669"/>
      <c r="J263" s="669"/>
      <c r="K263" s="669"/>
      <c r="L263" s="669"/>
      <c r="M263" s="669"/>
      <c r="N263" s="669"/>
      <c r="O263" s="670"/>
      <c r="P263" s="670"/>
      <c r="Q263" s="516"/>
      <c r="R263" s="491"/>
      <c r="S263" s="491"/>
      <c r="T263" s="491"/>
    </row>
    <row r="264" spans="1:20" ht="19.5" customHeight="1" hidden="1">
      <c r="A264" s="671"/>
      <c r="B264" s="16" t="s">
        <v>806</v>
      </c>
      <c r="C264" s="682"/>
      <c r="D264" s="128" t="s">
        <v>111</v>
      </c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528" t="s">
        <v>341</v>
      </c>
      <c r="P264" s="528"/>
      <c r="Q264" s="516" t="s">
        <v>341</v>
      </c>
      <c r="R264" s="510"/>
      <c r="S264" s="510"/>
      <c r="T264" s="510"/>
    </row>
    <row r="265" spans="1:20" ht="19.5" customHeight="1" hidden="1">
      <c r="A265" s="671"/>
      <c r="B265" s="16"/>
      <c r="C265" s="682"/>
      <c r="D265" s="128" t="s">
        <v>110</v>
      </c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528" t="s">
        <v>807</v>
      </c>
      <c r="P265" s="528"/>
      <c r="Q265" s="516" t="s">
        <v>1056</v>
      </c>
      <c r="R265" s="510"/>
      <c r="S265" s="510"/>
      <c r="T265" s="510"/>
    </row>
    <row r="266" spans="1:20" ht="19.5" customHeight="1" hidden="1">
      <c r="A266" s="671"/>
      <c r="B266" s="16" t="s">
        <v>804</v>
      </c>
      <c r="C266" s="682"/>
      <c r="D266" s="128" t="s">
        <v>106</v>
      </c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528" t="s">
        <v>809</v>
      </c>
      <c r="P266" s="528"/>
      <c r="Q266" s="516" t="s">
        <v>809</v>
      </c>
      <c r="R266" s="510"/>
      <c r="S266" s="510"/>
      <c r="T266" s="510"/>
    </row>
    <row r="267" spans="1:20" ht="19.5" customHeight="1" hidden="1">
      <c r="A267" s="671"/>
      <c r="B267" s="16" t="s">
        <v>808</v>
      </c>
      <c r="C267" s="682"/>
      <c r="D267" s="128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528"/>
      <c r="P267" s="528"/>
      <c r="Q267" s="516"/>
      <c r="R267" s="510"/>
      <c r="S267" s="510"/>
      <c r="T267" s="510"/>
    </row>
    <row r="268" spans="1:20" ht="19.5" customHeight="1" hidden="1">
      <c r="A268" s="671"/>
      <c r="B268" s="16" t="s">
        <v>810</v>
      </c>
      <c r="C268" s="682"/>
      <c r="D268" s="128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528"/>
      <c r="P268" s="528"/>
      <c r="Q268" s="516"/>
      <c r="R268" s="510"/>
      <c r="S268" s="510"/>
      <c r="T268" s="510"/>
    </row>
    <row r="269" spans="1:20" ht="19.5" customHeight="1" hidden="1">
      <c r="A269" s="303" t="s">
        <v>805</v>
      </c>
      <c r="B269" s="44"/>
      <c r="C269" s="682"/>
      <c r="D269" s="128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528"/>
      <c r="P269" s="528"/>
      <c r="Q269" s="516"/>
      <c r="R269" s="510"/>
      <c r="S269" s="510"/>
      <c r="T269" s="510"/>
    </row>
    <row r="270" spans="1:20" ht="19.5" customHeight="1" hidden="1">
      <c r="A270" s="671"/>
      <c r="B270" s="16" t="s">
        <v>806</v>
      </c>
      <c r="C270" s="682"/>
      <c r="D270" s="128" t="s">
        <v>111</v>
      </c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528" t="s">
        <v>341</v>
      </c>
      <c r="P270" s="528"/>
      <c r="Q270" s="516" t="s">
        <v>341</v>
      </c>
      <c r="R270" s="510"/>
      <c r="S270" s="510"/>
      <c r="T270" s="510"/>
    </row>
    <row r="271" spans="1:20" ht="19.5" customHeight="1" hidden="1">
      <c r="A271" s="671"/>
      <c r="B271" s="16"/>
      <c r="C271" s="682"/>
      <c r="D271" s="128" t="s">
        <v>110</v>
      </c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528" t="s">
        <v>815</v>
      </c>
      <c r="P271" s="528"/>
      <c r="Q271" s="516" t="s">
        <v>815</v>
      </c>
      <c r="R271" s="510"/>
      <c r="S271" s="510"/>
      <c r="T271" s="510"/>
    </row>
    <row r="272" spans="1:20" ht="19.5" customHeight="1" hidden="1">
      <c r="A272" s="683"/>
      <c r="B272" s="40"/>
      <c r="C272" s="684"/>
      <c r="D272" s="128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528"/>
      <c r="P272" s="528"/>
      <c r="Q272" s="516"/>
      <c r="R272" s="510"/>
      <c r="S272" s="510"/>
      <c r="T272" s="510"/>
    </row>
    <row r="273" spans="1:21" s="2" customFormat="1" ht="20.25" customHeight="1" hidden="1">
      <c r="A273" s="150"/>
      <c r="B273" s="151"/>
      <c r="C273" s="152"/>
      <c r="D273" s="153"/>
      <c r="E273" s="153" t="s">
        <v>100</v>
      </c>
      <c r="F273" s="153" t="s">
        <v>100</v>
      </c>
      <c r="G273" s="153" t="s">
        <v>100</v>
      </c>
      <c r="H273" s="153" t="s">
        <v>100</v>
      </c>
      <c r="I273" s="153" t="s">
        <v>100</v>
      </c>
      <c r="J273" s="153" t="s">
        <v>100</v>
      </c>
      <c r="K273" s="153" t="s">
        <v>100</v>
      </c>
      <c r="L273" s="153" t="s">
        <v>100</v>
      </c>
      <c r="M273" s="153" t="s">
        <v>100</v>
      </c>
      <c r="N273" s="153" t="s">
        <v>100</v>
      </c>
      <c r="O273" s="153" t="s">
        <v>100</v>
      </c>
      <c r="P273" s="153"/>
      <c r="Q273" s="1286" t="s">
        <v>101</v>
      </c>
      <c r="R273" s="1286"/>
      <c r="S273" s="1286"/>
      <c r="T273" s="1286"/>
      <c r="U273" s="67"/>
    </row>
    <row r="274" spans="1:21" s="2" customFormat="1" ht="21.75" customHeight="1" hidden="1">
      <c r="A274" s="1284" t="s">
        <v>90</v>
      </c>
      <c r="B274" s="1285"/>
      <c r="C274" s="1285"/>
      <c r="D274" s="124" t="s">
        <v>76</v>
      </c>
      <c r="E274" s="124" t="s">
        <v>102</v>
      </c>
      <c r="F274" s="124" t="s">
        <v>103</v>
      </c>
      <c r="G274" s="124" t="s">
        <v>40</v>
      </c>
      <c r="H274" s="124" t="s">
        <v>198</v>
      </c>
      <c r="I274" s="124" t="s">
        <v>248</v>
      </c>
      <c r="J274" s="124" t="s">
        <v>292</v>
      </c>
      <c r="K274" s="124" t="s">
        <v>319</v>
      </c>
      <c r="L274" s="124" t="s">
        <v>367</v>
      </c>
      <c r="M274" s="124" t="s">
        <v>432</v>
      </c>
      <c r="N274" s="124" t="s">
        <v>717</v>
      </c>
      <c r="O274" s="124" t="s">
        <v>892</v>
      </c>
      <c r="P274" s="124"/>
      <c r="Q274" s="766" t="s">
        <v>368</v>
      </c>
      <c r="R274" s="766" t="s">
        <v>433</v>
      </c>
      <c r="S274" s="766" t="s">
        <v>718</v>
      </c>
      <c r="T274" s="766" t="s">
        <v>893</v>
      </c>
      <c r="U274" s="67"/>
    </row>
    <row r="275" spans="1:21" s="2" customFormat="1" ht="21.75" hidden="1">
      <c r="A275" s="77"/>
      <c r="B275" s="154"/>
      <c r="C275" s="155"/>
      <c r="D275" s="156"/>
      <c r="E275" s="11" t="s">
        <v>104</v>
      </c>
      <c r="F275" s="11" t="s">
        <v>336</v>
      </c>
      <c r="G275" s="11" t="s">
        <v>336</v>
      </c>
      <c r="H275" s="11" t="s">
        <v>336</v>
      </c>
      <c r="I275" s="11" t="s">
        <v>336</v>
      </c>
      <c r="J275" s="11" t="s">
        <v>336</v>
      </c>
      <c r="K275" s="11" t="s">
        <v>336</v>
      </c>
      <c r="L275" s="11" t="s">
        <v>336</v>
      </c>
      <c r="M275" s="11" t="s">
        <v>336</v>
      </c>
      <c r="N275" s="11" t="s">
        <v>336</v>
      </c>
      <c r="O275" s="11" t="s">
        <v>336</v>
      </c>
      <c r="P275" s="11"/>
      <c r="Q275" s="767" t="s">
        <v>105</v>
      </c>
      <c r="R275" s="767" t="s">
        <v>105</v>
      </c>
      <c r="S275" s="767" t="s">
        <v>105</v>
      </c>
      <c r="T275" s="767" t="s">
        <v>105</v>
      </c>
      <c r="U275" s="67"/>
    </row>
    <row r="276" spans="1:20" ht="19.5" customHeight="1" hidden="1">
      <c r="A276" s="671"/>
      <c r="B276" s="44" t="s">
        <v>811</v>
      </c>
      <c r="C276" s="527"/>
      <c r="D276" s="128" t="s">
        <v>106</v>
      </c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528" t="s">
        <v>814</v>
      </c>
      <c r="P276" s="528"/>
      <c r="Q276" s="516" t="s">
        <v>814</v>
      </c>
      <c r="R276" s="510"/>
      <c r="S276" s="510"/>
      <c r="T276" s="510"/>
    </row>
    <row r="277" spans="1:20" ht="19.5" customHeight="1" hidden="1">
      <c r="A277" s="671"/>
      <c r="B277" s="44" t="s">
        <v>812</v>
      </c>
      <c r="C277" s="527"/>
      <c r="D277" s="128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528"/>
      <c r="P277" s="528"/>
      <c r="Q277" s="516"/>
      <c r="R277" s="510"/>
      <c r="S277" s="510"/>
      <c r="T277" s="510"/>
    </row>
    <row r="278" spans="1:20" ht="19.5" customHeight="1" hidden="1">
      <c r="A278" s="671"/>
      <c r="B278" s="44" t="s">
        <v>813</v>
      </c>
      <c r="C278" s="527"/>
      <c r="D278" s="128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528"/>
      <c r="P278" s="528"/>
      <c r="Q278" s="516"/>
      <c r="R278" s="510"/>
      <c r="S278" s="510"/>
      <c r="T278" s="510"/>
    </row>
    <row r="279" spans="1:20" ht="19.5" customHeight="1" hidden="1">
      <c r="A279" s="303" t="s">
        <v>816</v>
      </c>
      <c r="B279" s="44"/>
      <c r="C279" s="527"/>
      <c r="D279" s="128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528"/>
      <c r="P279" s="528"/>
      <c r="Q279" s="516"/>
      <c r="R279" s="510"/>
      <c r="S279" s="510"/>
      <c r="T279" s="510"/>
    </row>
    <row r="280" spans="1:20" ht="19.5" customHeight="1" hidden="1">
      <c r="A280" s="672"/>
      <c r="B280" s="673" t="s">
        <v>818</v>
      </c>
      <c r="C280" s="527"/>
      <c r="D280" s="128" t="s">
        <v>109</v>
      </c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528" t="s">
        <v>817</v>
      </c>
      <c r="P280" s="528"/>
      <c r="Q280" s="516" t="s">
        <v>817</v>
      </c>
      <c r="R280" s="510"/>
      <c r="S280" s="510"/>
      <c r="T280" s="510"/>
    </row>
    <row r="281" spans="1:20" ht="19.5" customHeight="1" hidden="1">
      <c r="A281" s="672"/>
      <c r="B281" s="673" t="s">
        <v>819</v>
      </c>
      <c r="C281" s="527"/>
      <c r="D281" s="128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528"/>
      <c r="P281" s="528"/>
      <c r="Q281" s="516"/>
      <c r="R281" s="510"/>
      <c r="S281" s="510"/>
      <c r="T281" s="510"/>
    </row>
    <row r="282" spans="1:20" ht="19.5" customHeight="1" hidden="1">
      <c r="A282" s="672"/>
      <c r="B282" s="673" t="s">
        <v>820</v>
      </c>
      <c r="C282" s="527"/>
      <c r="D282" s="128" t="s">
        <v>109</v>
      </c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528" t="s">
        <v>340</v>
      </c>
      <c r="P282" s="528"/>
      <c r="Q282" s="516" t="s">
        <v>340</v>
      </c>
      <c r="R282" s="510"/>
      <c r="S282" s="510"/>
      <c r="T282" s="510"/>
    </row>
    <row r="283" spans="1:20" ht="19.5" customHeight="1" hidden="1">
      <c r="A283" s="672"/>
      <c r="B283" s="673" t="s">
        <v>821</v>
      </c>
      <c r="C283" s="527"/>
      <c r="D283" s="128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528"/>
      <c r="P283" s="528"/>
      <c r="Q283" s="516"/>
      <c r="R283" s="510"/>
      <c r="S283" s="510"/>
      <c r="T283" s="510"/>
    </row>
    <row r="284" spans="1:20" ht="19.5" customHeight="1" hidden="1">
      <c r="A284" s="672"/>
      <c r="B284" s="673" t="s">
        <v>822</v>
      </c>
      <c r="C284" s="527"/>
      <c r="D284" s="128" t="s">
        <v>110</v>
      </c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528" t="s">
        <v>815</v>
      </c>
      <c r="P284" s="528"/>
      <c r="Q284" s="516" t="s">
        <v>815</v>
      </c>
      <c r="R284" s="510"/>
      <c r="S284" s="510"/>
      <c r="T284" s="510"/>
    </row>
    <row r="285" spans="1:20" ht="19.5" customHeight="1" hidden="1">
      <c r="A285" s="303" t="s">
        <v>823</v>
      </c>
      <c r="B285" s="44"/>
      <c r="C285" s="527"/>
      <c r="D285" s="128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528"/>
      <c r="P285" s="528"/>
      <c r="Q285" s="516"/>
      <c r="R285" s="510"/>
      <c r="S285" s="510"/>
      <c r="T285" s="510"/>
    </row>
    <row r="286" spans="1:20" ht="19.5" customHeight="1" hidden="1">
      <c r="A286" s="671"/>
      <c r="B286" s="16" t="s">
        <v>806</v>
      </c>
      <c r="C286" s="527"/>
      <c r="D286" s="128" t="s">
        <v>111</v>
      </c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528" t="s">
        <v>341</v>
      </c>
      <c r="P286" s="528"/>
      <c r="Q286" s="516" t="s">
        <v>341</v>
      </c>
      <c r="R286" s="510"/>
      <c r="S286" s="510"/>
      <c r="T286" s="510"/>
    </row>
    <row r="287" spans="1:20" ht="19.5" customHeight="1" hidden="1">
      <c r="A287" s="671"/>
      <c r="B287" s="16"/>
      <c r="C287" s="527"/>
      <c r="D287" s="128" t="s">
        <v>110</v>
      </c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528" t="s">
        <v>815</v>
      </c>
      <c r="P287" s="528"/>
      <c r="Q287" s="516" t="s">
        <v>815</v>
      </c>
      <c r="R287" s="510"/>
      <c r="S287" s="510"/>
      <c r="T287" s="510"/>
    </row>
    <row r="288" spans="1:20" ht="19.5" customHeight="1" hidden="1">
      <c r="A288" s="672"/>
      <c r="B288" s="673" t="s">
        <v>824</v>
      </c>
      <c r="C288" s="527"/>
      <c r="D288" s="128" t="s">
        <v>109</v>
      </c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528" t="s">
        <v>832</v>
      </c>
      <c r="P288" s="528"/>
      <c r="Q288" s="516" t="s">
        <v>1057</v>
      </c>
      <c r="R288" s="510"/>
      <c r="S288" s="510"/>
      <c r="T288" s="510"/>
    </row>
    <row r="289" spans="1:20" ht="19.5" customHeight="1" hidden="1">
      <c r="A289" s="672"/>
      <c r="B289" s="673" t="s">
        <v>825</v>
      </c>
      <c r="C289" s="527"/>
      <c r="D289" s="128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528"/>
      <c r="P289" s="528"/>
      <c r="Q289" s="516"/>
      <c r="R289" s="510"/>
      <c r="S289" s="510"/>
      <c r="T289" s="510"/>
    </row>
    <row r="290" spans="1:20" ht="19.5" customHeight="1" hidden="1">
      <c r="A290" s="672"/>
      <c r="B290" s="673" t="s">
        <v>827</v>
      </c>
      <c r="C290" s="527"/>
      <c r="D290" s="128" t="s">
        <v>828</v>
      </c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528" t="s">
        <v>829</v>
      </c>
      <c r="P290" s="528"/>
      <c r="Q290" s="516" t="s">
        <v>829</v>
      </c>
      <c r="R290" s="510"/>
      <c r="S290" s="510"/>
      <c r="T290" s="510"/>
    </row>
    <row r="291" spans="1:20" ht="19.5" customHeight="1" hidden="1">
      <c r="A291" s="303" t="s">
        <v>830</v>
      </c>
      <c r="B291" s="44"/>
      <c r="C291" s="527"/>
      <c r="D291" s="668"/>
      <c r="E291" s="669"/>
      <c r="F291" s="669"/>
      <c r="G291" s="669"/>
      <c r="H291" s="669"/>
      <c r="I291" s="669"/>
      <c r="J291" s="669"/>
      <c r="K291" s="669"/>
      <c r="L291" s="669"/>
      <c r="M291" s="669"/>
      <c r="N291" s="669"/>
      <c r="O291" s="670"/>
      <c r="P291" s="670"/>
      <c r="Q291" s="516"/>
      <c r="R291" s="491"/>
      <c r="S291" s="491"/>
      <c r="T291" s="491"/>
    </row>
    <row r="292" spans="1:20" ht="19.5" customHeight="1" hidden="1">
      <c r="A292" s="303"/>
      <c r="B292" s="673" t="s">
        <v>831</v>
      </c>
      <c r="C292" s="527"/>
      <c r="D292" s="128" t="s">
        <v>109</v>
      </c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528" t="s">
        <v>833</v>
      </c>
      <c r="P292" s="528"/>
      <c r="Q292" s="516" t="s">
        <v>1058</v>
      </c>
      <c r="R292" s="510"/>
      <c r="S292" s="510"/>
      <c r="T292" s="510"/>
    </row>
    <row r="293" spans="1:20" ht="19.5" customHeight="1" hidden="1">
      <c r="A293" s="303"/>
      <c r="B293" s="673" t="s">
        <v>834</v>
      </c>
      <c r="C293" s="527"/>
      <c r="D293" s="128" t="s">
        <v>109</v>
      </c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528" t="s">
        <v>837</v>
      </c>
      <c r="P293" s="528"/>
      <c r="Q293" s="516" t="s">
        <v>1059</v>
      </c>
      <c r="R293" s="510"/>
      <c r="S293" s="510"/>
      <c r="T293" s="510"/>
    </row>
    <row r="294" spans="1:20" ht="19.5" customHeight="1" hidden="1">
      <c r="A294" s="303"/>
      <c r="B294" s="673" t="s">
        <v>835</v>
      </c>
      <c r="C294" s="527"/>
      <c r="D294" s="128" t="s">
        <v>110</v>
      </c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528" t="s">
        <v>842</v>
      </c>
      <c r="P294" s="528"/>
      <c r="Q294" s="516" t="s">
        <v>842</v>
      </c>
      <c r="R294" s="491"/>
      <c r="S294" s="491"/>
      <c r="T294" s="491"/>
    </row>
    <row r="295" spans="1:20" ht="19.5" customHeight="1" hidden="1">
      <c r="A295" s="303" t="s">
        <v>836</v>
      </c>
      <c r="B295" s="44"/>
      <c r="C295" s="527"/>
      <c r="D295" s="668"/>
      <c r="E295" s="669"/>
      <c r="F295" s="669"/>
      <c r="G295" s="669"/>
      <c r="H295" s="669"/>
      <c r="I295" s="669"/>
      <c r="J295" s="669"/>
      <c r="K295" s="669"/>
      <c r="L295" s="669"/>
      <c r="M295" s="669"/>
      <c r="N295" s="669"/>
      <c r="O295" s="670"/>
      <c r="P295" s="670"/>
      <c r="Q295" s="516"/>
      <c r="R295" s="491"/>
      <c r="S295" s="491"/>
      <c r="T295" s="491"/>
    </row>
    <row r="296" spans="1:20" ht="19.5" customHeight="1" hidden="1">
      <c r="A296" s="303"/>
      <c r="B296" s="673" t="s">
        <v>838</v>
      </c>
      <c r="C296" s="527"/>
      <c r="D296" s="128" t="s">
        <v>840</v>
      </c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528" t="s">
        <v>826</v>
      </c>
      <c r="P296" s="528"/>
      <c r="Q296" s="516" t="s">
        <v>826</v>
      </c>
      <c r="R296" s="510"/>
      <c r="S296" s="510"/>
      <c r="T296" s="510"/>
    </row>
    <row r="297" spans="1:20" ht="19.5" customHeight="1" hidden="1">
      <c r="A297" s="303"/>
      <c r="B297" s="673"/>
      <c r="C297" s="527"/>
      <c r="D297" s="128" t="s">
        <v>839</v>
      </c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528"/>
      <c r="P297" s="528"/>
      <c r="Q297" s="516"/>
      <c r="R297" s="510"/>
      <c r="S297" s="510"/>
      <c r="T297" s="510"/>
    </row>
    <row r="298" spans="1:20" ht="19.5" customHeight="1" hidden="1">
      <c r="A298" s="303"/>
      <c r="B298" s="673" t="s">
        <v>841</v>
      </c>
      <c r="C298" s="527"/>
      <c r="D298" s="128" t="s">
        <v>109</v>
      </c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528" t="s">
        <v>837</v>
      </c>
      <c r="P298" s="528"/>
      <c r="Q298" s="516" t="s">
        <v>1059</v>
      </c>
      <c r="R298" s="510"/>
      <c r="S298" s="491"/>
      <c r="T298" s="491"/>
    </row>
    <row r="299" spans="1:20" ht="19.5" customHeight="1" hidden="1">
      <c r="A299" s="303"/>
      <c r="B299" s="673" t="s">
        <v>835</v>
      </c>
      <c r="C299" s="527"/>
      <c r="D299" s="128" t="s">
        <v>110</v>
      </c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528" t="s">
        <v>842</v>
      </c>
      <c r="P299" s="528"/>
      <c r="Q299" s="516" t="s">
        <v>842</v>
      </c>
      <c r="R299" s="491"/>
      <c r="S299" s="491"/>
      <c r="T299" s="491"/>
    </row>
    <row r="300" spans="1:20" ht="19.5" customHeight="1" hidden="1">
      <c r="A300" s="303" t="s">
        <v>843</v>
      </c>
      <c r="B300" s="44"/>
      <c r="C300" s="527"/>
      <c r="D300" s="668"/>
      <c r="E300" s="669"/>
      <c r="F300" s="669"/>
      <c r="G300" s="669"/>
      <c r="H300" s="669"/>
      <c r="I300" s="669"/>
      <c r="J300" s="669"/>
      <c r="K300" s="669"/>
      <c r="L300" s="669"/>
      <c r="M300" s="669"/>
      <c r="N300" s="669"/>
      <c r="O300" s="670"/>
      <c r="P300" s="670"/>
      <c r="Q300" s="516"/>
      <c r="R300" s="491"/>
      <c r="S300" s="491"/>
      <c r="T300" s="491"/>
    </row>
    <row r="301" spans="1:20" ht="19.5" customHeight="1" hidden="1">
      <c r="A301" s="672"/>
      <c r="B301" s="673" t="s">
        <v>844</v>
      </c>
      <c r="C301" s="527"/>
      <c r="D301" s="128" t="s">
        <v>109</v>
      </c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528" t="s">
        <v>833</v>
      </c>
      <c r="P301" s="528"/>
      <c r="Q301" s="516" t="s">
        <v>1058</v>
      </c>
      <c r="R301" s="491"/>
      <c r="S301" s="491"/>
      <c r="T301" s="491"/>
    </row>
    <row r="302" spans="1:20" ht="19.5" customHeight="1" hidden="1">
      <c r="A302" s="672"/>
      <c r="B302" s="673" t="s">
        <v>845</v>
      </c>
      <c r="C302" s="527"/>
      <c r="D302" s="668"/>
      <c r="E302" s="669"/>
      <c r="F302" s="669"/>
      <c r="G302" s="669"/>
      <c r="H302" s="669"/>
      <c r="I302" s="669"/>
      <c r="J302" s="669"/>
      <c r="K302" s="669"/>
      <c r="L302" s="669"/>
      <c r="M302" s="669"/>
      <c r="N302" s="669"/>
      <c r="O302" s="670"/>
      <c r="P302" s="670"/>
      <c r="Q302" s="516"/>
      <c r="R302" s="491"/>
      <c r="S302" s="491"/>
      <c r="T302" s="491"/>
    </row>
    <row r="303" spans="1:20" ht="19.5" customHeight="1" hidden="1">
      <c r="A303" s="672"/>
      <c r="B303" s="673" t="s">
        <v>846</v>
      </c>
      <c r="C303" s="527"/>
      <c r="D303" s="128" t="s">
        <v>110</v>
      </c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528" t="s">
        <v>815</v>
      </c>
      <c r="P303" s="528"/>
      <c r="Q303" s="516" t="s">
        <v>815</v>
      </c>
      <c r="R303" s="491"/>
      <c r="S303" s="491"/>
      <c r="T303" s="491"/>
    </row>
    <row r="304" spans="1:20" ht="19.5" customHeight="1" hidden="1">
      <c r="A304" s="303" t="s">
        <v>847</v>
      </c>
      <c r="B304" s="44"/>
      <c r="C304" s="527"/>
      <c r="D304" s="668"/>
      <c r="E304" s="669"/>
      <c r="F304" s="669"/>
      <c r="G304" s="669"/>
      <c r="H304" s="669"/>
      <c r="I304" s="669"/>
      <c r="J304" s="669"/>
      <c r="K304" s="669"/>
      <c r="L304" s="669"/>
      <c r="M304" s="669"/>
      <c r="N304" s="669"/>
      <c r="O304" s="670"/>
      <c r="P304" s="670"/>
      <c r="Q304" s="516"/>
      <c r="R304" s="491"/>
      <c r="S304" s="491"/>
      <c r="T304" s="491"/>
    </row>
    <row r="305" spans="1:20" ht="19.5" customHeight="1" hidden="1">
      <c r="A305" s="672"/>
      <c r="B305" s="673" t="s">
        <v>848</v>
      </c>
      <c r="C305" s="527"/>
      <c r="D305" s="128" t="s">
        <v>110</v>
      </c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528" t="s">
        <v>815</v>
      </c>
      <c r="P305" s="528"/>
      <c r="Q305" s="516" t="s">
        <v>815</v>
      </c>
      <c r="R305" s="491"/>
      <c r="S305" s="491"/>
      <c r="T305" s="491"/>
    </row>
    <row r="306" spans="1:20" ht="19.5" customHeight="1" hidden="1">
      <c r="A306" s="672"/>
      <c r="B306" s="673" t="s">
        <v>849</v>
      </c>
      <c r="C306" s="527"/>
      <c r="D306" s="128" t="s">
        <v>773</v>
      </c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528" t="s">
        <v>829</v>
      </c>
      <c r="P306" s="528"/>
      <c r="Q306" s="516" t="s">
        <v>829</v>
      </c>
      <c r="R306" s="491"/>
      <c r="S306" s="491"/>
      <c r="T306" s="491"/>
    </row>
    <row r="307" spans="1:20" ht="19.5" customHeight="1" hidden="1">
      <c r="A307" s="303" t="s">
        <v>850</v>
      </c>
      <c r="B307" s="44"/>
      <c r="C307" s="527"/>
      <c r="D307" s="668"/>
      <c r="E307" s="669"/>
      <c r="F307" s="669"/>
      <c r="G307" s="669"/>
      <c r="H307" s="669"/>
      <c r="I307" s="669"/>
      <c r="J307" s="669"/>
      <c r="K307" s="669"/>
      <c r="L307" s="669"/>
      <c r="M307" s="669"/>
      <c r="N307" s="669"/>
      <c r="O307" s="670"/>
      <c r="P307" s="670"/>
      <c r="Q307" s="516"/>
      <c r="R307" s="491"/>
      <c r="S307" s="491"/>
      <c r="T307" s="491"/>
    </row>
    <row r="308" spans="1:20" s="490" customFormat="1" ht="19.5" customHeight="1" hidden="1">
      <c r="A308" s="674"/>
      <c r="B308" s="316" t="s">
        <v>789</v>
      </c>
      <c r="C308" s="493"/>
      <c r="D308" s="356"/>
      <c r="E308" s="491"/>
      <c r="F308" s="491"/>
      <c r="G308" s="491"/>
      <c r="H308" s="491"/>
      <c r="I308" s="491"/>
      <c r="J308" s="491"/>
      <c r="K308" s="491"/>
      <c r="L308" s="491"/>
      <c r="M308" s="491"/>
      <c r="N308" s="491"/>
      <c r="O308" s="516"/>
      <c r="P308" s="516"/>
      <c r="Q308" s="516"/>
      <c r="R308" s="491"/>
      <c r="S308" s="491"/>
      <c r="T308" s="491"/>
    </row>
    <row r="309" spans="1:20" s="490" customFormat="1" ht="19.5" customHeight="1" hidden="1">
      <c r="A309" s="674"/>
      <c r="B309" s="316" t="s">
        <v>790</v>
      </c>
      <c r="C309" s="493"/>
      <c r="D309" s="356"/>
      <c r="E309" s="491"/>
      <c r="F309" s="491"/>
      <c r="G309" s="491"/>
      <c r="H309" s="491"/>
      <c r="I309" s="491"/>
      <c r="J309" s="491"/>
      <c r="K309" s="491"/>
      <c r="L309" s="491"/>
      <c r="M309" s="491"/>
      <c r="N309" s="491"/>
      <c r="O309" s="516"/>
      <c r="P309" s="516"/>
      <c r="Q309" s="516"/>
      <c r="R309" s="491"/>
      <c r="S309" s="491"/>
      <c r="T309" s="491"/>
    </row>
    <row r="310" spans="1:20" s="490" customFormat="1" ht="19.5" customHeight="1" hidden="1">
      <c r="A310" s="674"/>
      <c r="B310" s="316" t="s">
        <v>791</v>
      </c>
      <c r="C310" s="493"/>
      <c r="D310" s="356"/>
      <c r="E310" s="491"/>
      <c r="F310" s="491"/>
      <c r="G310" s="491"/>
      <c r="H310" s="491"/>
      <c r="I310" s="491"/>
      <c r="J310" s="491"/>
      <c r="K310" s="491"/>
      <c r="L310" s="491"/>
      <c r="M310" s="491"/>
      <c r="N310" s="491"/>
      <c r="O310" s="516"/>
      <c r="P310" s="516"/>
      <c r="Q310" s="516"/>
      <c r="R310" s="491"/>
      <c r="S310" s="491"/>
      <c r="T310" s="491"/>
    </row>
    <row r="311" spans="1:20" s="490" customFormat="1" ht="19.5" customHeight="1" hidden="1">
      <c r="A311" s="674"/>
      <c r="B311" s="316" t="s">
        <v>792</v>
      </c>
      <c r="C311" s="493"/>
      <c r="D311" s="356"/>
      <c r="E311" s="491"/>
      <c r="F311" s="491"/>
      <c r="G311" s="491"/>
      <c r="H311" s="491"/>
      <c r="I311" s="491"/>
      <c r="J311" s="491"/>
      <c r="K311" s="491"/>
      <c r="L311" s="491"/>
      <c r="M311" s="491"/>
      <c r="N311" s="491"/>
      <c r="O311" s="516"/>
      <c r="P311" s="516"/>
      <c r="Q311" s="516"/>
      <c r="R311" s="491"/>
      <c r="S311" s="491"/>
      <c r="T311" s="491"/>
    </row>
    <row r="312" spans="1:20" s="490" customFormat="1" ht="19.5" customHeight="1" hidden="1">
      <c r="A312" s="674"/>
      <c r="B312" s="316" t="s">
        <v>793</v>
      </c>
      <c r="C312" s="493"/>
      <c r="D312" s="356"/>
      <c r="E312" s="491"/>
      <c r="F312" s="491"/>
      <c r="G312" s="491"/>
      <c r="H312" s="491"/>
      <c r="I312" s="491"/>
      <c r="J312" s="491"/>
      <c r="K312" s="491"/>
      <c r="L312" s="491"/>
      <c r="M312" s="491"/>
      <c r="N312" s="491"/>
      <c r="O312" s="516"/>
      <c r="P312" s="516"/>
      <c r="Q312" s="516"/>
      <c r="R312" s="491"/>
      <c r="S312" s="491"/>
      <c r="T312" s="491"/>
    </row>
    <row r="313" spans="1:20" s="490" customFormat="1" ht="19.5" customHeight="1" hidden="1">
      <c r="A313" s="674"/>
      <c r="B313" s="316" t="s">
        <v>794</v>
      </c>
      <c r="C313" s="493"/>
      <c r="D313" s="356"/>
      <c r="E313" s="491"/>
      <c r="F313" s="491"/>
      <c r="G313" s="491"/>
      <c r="H313" s="491"/>
      <c r="I313" s="491"/>
      <c r="J313" s="491"/>
      <c r="K313" s="491"/>
      <c r="L313" s="491"/>
      <c r="M313" s="491"/>
      <c r="N313" s="491"/>
      <c r="O313" s="516"/>
      <c r="P313" s="516"/>
      <c r="Q313" s="516"/>
      <c r="R313" s="491"/>
      <c r="S313" s="491"/>
      <c r="T313" s="491"/>
    </row>
    <row r="314" spans="1:20" s="490" customFormat="1" ht="19.5" customHeight="1" hidden="1">
      <c r="A314" s="674"/>
      <c r="B314" s="316" t="s">
        <v>795</v>
      </c>
      <c r="C314" s="493"/>
      <c r="D314" s="356"/>
      <c r="E314" s="491"/>
      <c r="F314" s="491"/>
      <c r="G314" s="491"/>
      <c r="H314" s="491"/>
      <c r="I314" s="491"/>
      <c r="J314" s="491"/>
      <c r="K314" s="491"/>
      <c r="L314" s="491"/>
      <c r="M314" s="491"/>
      <c r="N314" s="491"/>
      <c r="O314" s="516"/>
      <c r="P314" s="516"/>
      <c r="Q314" s="516"/>
      <c r="R314" s="491"/>
      <c r="S314" s="491"/>
      <c r="T314" s="491"/>
    </row>
    <row r="315" spans="1:20" s="490" customFormat="1" ht="19.5" customHeight="1" hidden="1">
      <c r="A315" s="674"/>
      <c r="B315" s="316" t="s">
        <v>796</v>
      </c>
      <c r="C315" s="493"/>
      <c r="D315" s="356"/>
      <c r="E315" s="491"/>
      <c r="F315" s="491"/>
      <c r="G315" s="491"/>
      <c r="H315" s="491"/>
      <c r="I315" s="491"/>
      <c r="J315" s="491"/>
      <c r="K315" s="491"/>
      <c r="L315" s="491"/>
      <c r="M315" s="491"/>
      <c r="N315" s="491"/>
      <c r="O315" s="516"/>
      <c r="P315" s="516"/>
      <c r="Q315" s="516"/>
      <c r="R315" s="491"/>
      <c r="S315" s="491"/>
      <c r="T315" s="491"/>
    </row>
    <row r="316" spans="1:20" ht="19.5" customHeight="1" hidden="1">
      <c r="A316" s="303"/>
      <c r="B316" s="16" t="s">
        <v>851</v>
      </c>
      <c r="C316" s="527"/>
      <c r="D316" s="128" t="s">
        <v>110</v>
      </c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528" t="s">
        <v>815</v>
      </c>
      <c r="P316" s="528"/>
      <c r="Q316" s="516" t="s">
        <v>815</v>
      </c>
      <c r="R316" s="491"/>
      <c r="S316" s="491"/>
      <c r="T316" s="491"/>
    </row>
    <row r="317" spans="1:20" ht="19.5" customHeight="1" hidden="1">
      <c r="A317" s="303" t="s">
        <v>852</v>
      </c>
      <c r="B317" s="44"/>
      <c r="C317" s="527"/>
      <c r="D317" s="668"/>
      <c r="E317" s="669"/>
      <c r="F317" s="669"/>
      <c r="G317" s="669"/>
      <c r="H317" s="669"/>
      <c r="I317" s="669"/>
      <c r="J317" s="669"/>
      <c r="K317" s="669"/>
      <c r="L317" s="669"/>
      <c r="M317" s="669"/>
      <c r="N317" s="669"/>
      <c r="O317" s="670"/>
      <c r="P317" s="670"/>
      <c r="Q317" s="516"/>
      <c r="R317" s="491"/>
      <c r="S317" s="491"/>
      <c r="T317" s="491"/>
    </row>
    <row r="318" spans="1:20" ht="19.5" customHeight="1" hidden="1">
      <c r="A318" s="672"/>
      <c r="B318" s="673" t="s">
        <v>853</v>
      </c>
      <c r="C318" s="527"/>
      <c r="D318" s="128" t="s">
        <v>106</v>
      </c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528" t="s">
        <v>854</v>
      </c>
      <c r="P318" s="528"/>
      <c r="Q318" s="516" t="s">
        <v>854</v>
      </c>
      <c r="R318" s="510"/>
      <c r="S318" s="510"/>
      <c r="T318" s="510"/>
    </row>
    <row r="319" spans="1:20" ht="19.5" customHeight="1" hidden="1">
      <c r="A319" s="672"/>
      <c r="B319" s="673" t="s">
        <v>855</v>
      </c>
      <c r="C319" s="527"/>
      <c r="D319" s="128" t="s">
        <v>110</v>
      </c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528" t="s">
        <v>815</v>
      </c>
      <c r="P319" s="528"/>
      <c r="Q319" s="516" t="s">
        <v>815</v>
      </c>
      <c r="R319" s="491"/>
      <c r="S319" s="491"/>
      <c r="T319" s="491"/>
    </row>
    <row r="320" spans="1:21" s="2" customFormat="1" ht="20.25" customHeight="1" hidden="1">
      <c r="A320" s="150"/>
      <c r="B320" s="151"/>
      <c r="C320" s="152"/>
      <c r="D320" s="153"/>
      <c r="E320" s="153" t="s">
        <v>100</v>
      </c>
      <c r="F320" s="153" t="s">
        <v>100</v>
      </c>
      <c r="G320" s="153" t="s">
        <v>100</v>
      </c>
      <c r="H320" s="153" t="s">
        <v>100</v>
      </c>
      <c r="I320" s="153" t="s">
        <v>100</v>
      </c>
      <c r="J320" s="153" t="s">
        <v>100</v>
      </c>
      <c r="K320" s="153" t="s">
        <v>100</v>
      </c>
      <c r="L320" s="153" t="s">
        <v>100</v>
      </c>
      <c r="M320" s="153" t="s">
        <v>100</v>
      </c>
      <c r="N320" s="153" t="s">
        <v>100</v>
      </c>
      <c r="O320" s="153" t="s">
        <v>100</v>
      </c>
      <c r="P320" s="153"/>
      <c r="Q320" s="1286" t="s">
        <v>101</v>
      </c>
      <c r="R320" s="1286"/>
      <c r="S320" s="1286"/>
      <c r="T320" s="1286"/>
      <c r="U320" s="67"/>
    </row>
    <row r="321" spans="1:21" s="2" customFormat="1" ht="21.75" customHeight="1" hidden="1">
      <c r="A321" s="1284" t="s">
        <v>90</v>
      </c>
      <c r="B321" s="1285"/>
      <c r="C321" s="1285"/>
      <c r="D321" s="124" t="s">
        <v>76</v>
      </c>
      <c r="E321" s="124" t="s">
        <v>102</v>
      </c>
      <c r="F321" s="124" t="s">
        <v>103</v>
      </c>
      <c r="G321" s="124" t="s">
        <v>40</v>
      </c>
      <c r="H321" s="124" t="s">
        <v>198</v>
      </c>
      <c r="I321" s="124" t="s">
        <v>248</v>
      </c>
      <c r="J321" s="124" t="s">
        <v>292</v>
      </c>
      <c r="K321" s="124" t="s">
        <v>319</v>
      </c>
      <c r="L321" s="124" t="s">
        <v>367</v>
      </c>
      <c r="M321" s="124" t="s">
        <v>432</v>
      </c>
      <c r="N321" s="124" t="s">
        <v>717</v>
      </c>
      <c r="O321" s="124" t="s">
        <v>892</v>
      </c>
      <c r="P321" s="124"/>
      <c r="Q321" s="766" t="s">
        <v>368</v>
      </c>
      <c r="R321" s="766" t="s">
        <v>433</v>
      </c>
      <c r="S321" s="766" t="s">
        <v>718</v>
      </c>
      <c r="T321" s="766" t="s">
        <v>893</v>
      </c>
      <c r="U321" s="67"/>
    </row>
    <row r="322" spans="1:21" s="2" customFormat="1" ht="21.75" hidden="1">
      <c r="A322" s="77"/>
      <c r="B322" s="154"/>
      <c r="C322" s="155"/>
      <c r="D322" s="156"/>
      <c r="E322" s="11" t="s">
        <v>104</v>
      </c>
      <c r="F322" s="11" t="s">
        <v>336</v>
      </c>
      <c r="G322" s="11" t="s">
        <v>336</v>
      </c>
      <c r="H322" s="11" t="s">
        <v>336</v>
      </c>
      <c r="I322" s="11" t="s">
        <v>336</v>
      </c>
      <c r="J322" s="11" t="s">
        <v>336</v>
      </c>
      <c r="K322" s="11" t="s">
        <v>336</v>
      </c>
      <c r="L322" s="11" t="s">
        <v>336</v>
      </c>
      <c r="M322" s="11" t="s">
        <v>336</v>
      </c>
      <c r="N322" s="11" t="s">
        <v>336</v>
      </c>
      <c r="O322" s="11" t="s">
        <v>336</v>
      </c>
      <c r="P322" s="11"/>
      <c r="Q322" s="767" t="s">
        <v>105</v>
      </c>
      <c r="R322" s="767" t="s">
        <v>105</v>
      </c>
      <c r="S322" s="767" t="s">
        <v>105</v>
      </c>
      <c r="T322" s="767" t="s">
        <v>105</v>
      </c>
      <c r="U322" s="67"/>
    </row>
    <row r="323" spans="1:20" ht="19.5" customHeight="1" hidden="1">
      <c r="A323" s="303" t="s">
        <v>856</v>
      </c>
      <c r="B323" s="44"/>
      <c r="C323" s="527"/>
      <c r="D323" s="668"/>
      <c r="E323" s="669"/>
      <c r="F323" s="669"/>
      <c r="G323" s="669"/>
      <c r="H323" s="669"/>
      <c r="I323" s="669"/>
      <c r="J323" s="669"/>
      <c r="K323" s="669"/>
      <c r="L323" s="669"/>
      <c r="M323" s="669"/>
      <c r="N323" s="669"/>
      <c r="O323" s="669"/>
      <c r="P323" s="669"/>
      <c r="Q323" s="516"/>
      <c r="R323" s="491"/>
      <c r="S323" s="491"/>
      <c r="T323" s="491"/>
    </row>
    <row r="324" spans="1:20" ht="19.5" customHeight="1" hidden="1">
      <c r="A324" s="303"/>
      <c r="B324" s="16" t="s">
        <v>797</v>
      </c>
      <c r="C324" s="527"/>
      <c r="D324" s="668"/>
      <c r="E324" s="669"/>
      <c r="F324" s="669"/>
      <c r="G324" s="669"/>
      <c r="H324" s="669"/>
      <c r="I324" s="669"/>
      <c r="J324" s="669"/>
      <c r="K324" s="669"/>
      <c r="L324" s="669"/>
      <c r="M324" s="669"/>
      <c r="N324" s="669"/>
      <c r="O324" s="669"/>
      <c r="P324" s="669"/>
      <c r="Q324" s="516"/>
      <c r="R324" s="491"/>
      <c r="S324" s="491"/>
      <c r="T324" s="491"/>
    </row>
    <row r="325" spans="1:20" ht="19.5" customHeight="1" hidden="1">
      <c r="A325" s="303"/>
      <c r="B325" s="16" t="s">
        <v>798</v>
      </c>
      <c r="C325" s="527"/>
      <c r="D325" s="668"/>
      <c r="E325" s="669"/>
      <c r="F325" s="669"/>
      <c r="G325" s="669"/>
      <c r="H325" s="669"/>
      <c r="I325" s="669"/>
      <c r="J325" s="669"/>
      <c r="K325" s="669"/>
      <c r="L325" s="669"/>
      <c r="M325" s="669"/>
      <c r="N325" s="669"/>
      <c r="O325" s="669"/>
      <c r="P325" s="669"/>
      <c r="Q325" s="516"/>
      <c r="R325" s="491"/>
      <c r="S325" s="491"/>
      <c r="T325" s="491"/>
    </row>
    <row r="326" spans="1:20" ht="19.5" customHeight="1" hidden="1">
      <c r="A326" s="303"/>
      <c r="B326" s="16" t="s">
        <v>799</v>
      </c>
      <c r="C326" s="527"/>
      <c r="D326" s="668"/>
      <c r="E326" s="669"/>
      <c r="F326" s="669"/>
      <c r="G326" s="669"/>
      <c r="H326" s="669"/>
      <c r="I326" s="669"/>
      <c r="J326" s="669"/>
      <c r="K326" s="669"/>
      <c r="L326" s="669"/>
      <c r="M326" s="669"/>
      <c r="N326" s="669"/>
      <c r="O326" s="669"/>
      <c r="P326" s="669"/>
      <c r="Q326" s="516"/>
      <c r="R326" s="491"/>
      <c r="S326" s="491"/>
      <c r="T326" s="491"/>
    </row>
    <row r="327" spans="1:20" ht="19.5" customHeight="1" hidden="1">
      <c r="A327" s="303"/>
      <c r="B327" s="16" t="s">
        <v>800</v>
      </c>
      <c r="C327" s="527"/>
      <c r="D327" s="668"/>
      <c r="E327" s="669"/>
      <c r="F327" s="669"/>
      <c r="G327" s="669"/>
      <c r="H327" s="669"/>
      <c r="I327" s="669"/>
      <c r="J327" s="669"/>
      <c r="K327" s="669"/>
      <c r="L327" s="669"/>
      <c r="M327" s="669"/>
      <c r="N327" s="669"/>
      <c r="O327" s="669"/>
      <c r="P327" s="669"/>
      <c r="Q327" s="516"/>
      <c r="R327" s="491"/>
      <c r="S327" s="491"/>
      <c r="T327" s="491"/>
    </row>
    <row r="328" spans="1:20" ht="19.5" customHeight="1" hidden="1">
      <c r="A328" s="303"/>
      <c r="B328" s="16" t="s">
        <v>801</v>
      </c>
      <c r="C328" s="527"/>
      <c r="D328" s="668"/>
      <c r="E328" s="669"/>
      <c r="F328" s="669"/>
      <c r="G328" s="669"/>
      <c r="H328" s="669"/>
      <c r="I328" s="669"/>
      <c r="J328" s="669"/>
      <c r="K328" s="669"/>
      <c r="L328" s="669"/>
      <c r="M328" s="669"/>
      <c r="N328" s="669"/>
      <c r="O328" s="669"/>
      <c r="P328" s="669"/>
      <c r="Q328" s="516"/>
      <c r="R328" s="491"/>
      <c r="S328" s="491"/>
      <c r="T328" s="491"/>
    </row>
    <row r="329" spans="1:20" ht="19.5" customHeight="1" hidden="1">
      <c r="A329" s="303"/>
      <c r="B329" s="16" t="s">
        <v>772</v>
      </c>
      <c r="C329" s="527"/>
      <c r="D329" s="128" t="s">
        <v>110</v>
      </c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528" t="s">
        <v>815</v>
      </c>
      <c r="P329" s="528"/>
      <c r="Q329" s="516" t="s">
        <v>815</v>
      </c>
      <c r="R329" s="491"/>
      <c r="S329" s="491"/>
      <c r="T329" s="491"/>
    </row>
    <row r="330" spans="1:20" ht="19.5" customHeight="1" hidden="1">
      <c r="A330" s="303" t="s">
        <v>857</v>
      </c>
      <c r="B330" s="44"/>
      <c r="C330" s="527"/>
      <c r="D330" s="668"/>
      <c r="E330" s="669"/>
      <c r="F330" s="669"/>
      <c r="G330" s="669"/>
      <c r="H330" s="669"/>
      <c r="I330" s="669"/>
      <c r="J330" s="669"/>
      <c r="K330" s="669"/>
      <c r="L330" s="669"/>
      <c r="M330" s="669"/>
      <c r="N330" s="669"/>
      <c r="O330" s="670"/>
      <c r="P330" s="670"/>
      <c r="Q330" s="516"/>
      <c r="R330" s="491"/>
      <c r="S330" s="491"/>
      <c r="T330" s="491"/>
    </row>
    <row r="331" spans="1:20" ht="19.5" customHeight="1" hidden="1">
      <c r="A331" s="672"/>
      <c r="B331" s="673" t="s">
        <v>858</v>
      </c>
      <c r="C331" s="527"/>
      <c r="D331" s="128" t="s">
        <v>109</v>
      </c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528" t="s">
        <v>859</v>
      </c>
      <c r="P331" s="528"/>
      <c r="Q331" s="516" t="s">
        <v>1060</v>
      </c>
      <c r="R331" s="491"/>
      <c r="S331" s="491"/>
      <c r="T331" s="491"/>
    </row>
    <row r="332" spans="1:20" ht="19.5" customHeight="1" hidden="1">
      <c r="A332" s="672"/>
      <c r="B332" s="673" t="s">
        <v>860</v>
      </c>
      <c r="C332" s="527"/>
      <c r="D332" s="128" t="s">
        <v>111</v>
      </c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528" t="s">
        <v>341</v>
      </c>
      <c r="P332" s="528"/>
      <c r="Q332" s="516" t="s">
        <v>341</v>
      </c>
      <c r="R332" s="510"/>
      <c r="S332" s="510"/>
      <c r="T332" s="510"/>
    </row>
    <row r="333" spans="1:20" ht="19.5" customHeight="1" hidden="1">
      <c r="A333" s="303" t="s">
        <v>861</v>
      </c>
      <c r="B333" s="44"/>
      <c r="C333" s="527"/>
      <c r="D333" s="128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528"/>
      <c r="P333" s="528"/>
      <c r="Q333" s="516"/>
      <c r="R333" s="510"/>
      <c r="S333" s="510"/>
      <c r="T333" s="510"/>
    </row>
    <row r="334" spans="1:20" ht="19.5" customHeight="1" hidden="1">
      <c r="A334" s="671"/>
      <c r="B334" s="16" t="s">
        <v>806</v>
      </c>
      <c r="C334" s="527"/>
      <c r="D334" s="128" t="s">
        <v>111</v>
      </c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528" t="s">
        <v>341</v>
      </c>
      <c r="P334" s="528"/>
      <c r="Q334" s="516" t="s">
        <v>341</v>
      </c>
      <c r="R334" s="510"/>
      <c r="S334" s="510"/>
      <c r="T334" s="510"/>
    </row>
    <row r="335" spans="1:20" ht="19.5" customHeight="1" hidden="1">
      <c r="A335" s="671"/>
      <c r="B335" s="16"/>
      <c r="C335" s="527"/>
      <c r="D335" s="128" t="s">
        <v>110</v>
      </c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528" t="s">
        <v>815</v>
      </c>
      <c r="P335" s="528"/>
      <c r="Q335" s="516" t="s">
        <v>815</v>
      </c>
      <c r="R335" s="510"/>
      <c r="S335" s="510"/>
      <c r="T335" s="510"/>
    </row>
    <row r="336" spans="1:20" ht="19.5" customHeight="1" hidden="1">
      <c r="A336" s="672"/>
      <c r="B336" s="673" t="s">
        <v>862</v>
      </c>
      <c r="C336" s="527"/>
      <c r="D336" s="128" t="s">
        <v>109</v>
      </c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528" t="s">
        <v>863</v>
      </c>
      <c r="P336" s="528"/>
      <c r="Q336" s="516" t="s">
        <v>863</v>
      </c>
      <c r="R336" s="510"/>
      <c r="S336" s="510"/>
      <c r="T336" s="510"/>
    </row>
    <row r="337" spans="1:20" ht="19.5" customHeight="1" hidden="1">
      <c r="A337" s="672"/>
      <c r="B337" s="673" t="s">
        <v>864</v>
      </c>
      <c r="C337" s="527"/>
      <c r="D337" s="128" t="s">
        <v>109</v>
      </c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528" t="s">
        <v>863</v>
      </c>
      <c r="P337" s="528"/>
      <c r="Q337" s="516" t="s">
        <v>863</v>
      </c>
      <c r="R337" s="510"/>
      <c r="S337" s="510"/>
      <c r="T337" s="510"/>
    </row>
    <row r="338" spans="1:20" ht="19.5" customHeight="1" hidden="1">
      <c r="A338" s="303" t="s">
        <v>865</v>
      </c>
      <c r="B338" s="44"/>
      <c r="C338" s="527"/>
      <c r="D338" s="668"/>
      <c r="E338" s="669"/>
      <c r="F338" s="669"/>
      <c r="G338" s="669"/>
      <c r="H338" s="669"/>
      <c r="I338" s="669"/>
      <c r="J338" s="669"/>
      <c r="K338" s="669"/>
      <c r="L338" s="669"/>
      <c r="M338" s="669"/>
      <c r="N338" s="669"/>
      <c r="O338" s="670"/>
      <c r="P338" s="670"/>
      <c r="Q338" s="516"/>
      <c r="R338" s="491"/>
      <c r="S338" s="491"/>
      <c r="T338" s="491"/>
    </row>
    <row r="339" spans="1:20" ht="19.5" customHeight="1" hidden="1">
      <c r="A339" s="303"/>
      <c r="B339" s="16" t="s">
        <v>868</v>
      </c>
      <c r="C339" s="527"/>
      <c r="D339" s="128" t="s">
        <v>866</v>
      </c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528" t="s">
        <v>867</v>
      </c>
      <c r="P339" s="528"/>
      <c r="Q339" s="516" t="s">
        <v>867</v>
      </c>
      <c r="R339" s="510"/>
      <c r="S339" s="510"/>
      <c r="T339" s="510"/>
    </row>
    <row r="340" spans="1:20" ht="19.5" customHeight="1" hidden="1">
      <c r="A340" s="303"/>
      <c r="B340" s="16" t="s">
        <v>869</v>
      </c>
      <c r="C340" s="527"/>
      <c r="D340" s="128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528"/>
      <c r="P340" s="528"/>
      <c r="Q340" s="516"/>
      <c r="R340" s="510"/>
      <c r="S340" s="510"/>
      <c r="T340" s="510"/>
    </row>
    <row r="341" spans="1:20" ht="19.5" customHeight="1" hidden="1">
      <c r="A341" s="303"/>
      <c r="B341" s="16" t="s">
        <v>870</v>
      </c>
      <c r="C341" s="527"/>
      <c r="D341" s="128" t="s">
        <v>253</v>
      </c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528" t="s">
        <v>867</v>
      </c>
      <c r="P341" s="528"/>
      <c r="Q341" s="516" t="s">
        <v>867</v>
      </c>
      <c r="R341" s="510"/>
      <c r="S341" s="510"/>
      <c r="T341" s="510"/>
    </row>
    <row r="342" spans="1:20" ht="19.5" customHeight="1" hidden="1">
      <c r="A342" s="303"/>
      <c r="B342" s="16" t="s">
        <v>871</v>
      </c>
      <c r="C342" s="527"/>
      <c r="D342" s="128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528"/>
      <c r="P342" s="528"/>
      <c r="Q342" s="516"/>
      <c r="R342" s="510"/>
      <c r="S342" s="510"/>
      <c r="T342" s="510"/>
    </row>
    <row r="343" spans="1:20" ht="19.5" customHeight="1" hidden="1">
      <c r="A343" s="303" t="s">
        <v>874</v>
      </c>
      <c r="B343" s="44"/>
      <c r="C343" s="527"/>
      <c r="D343" s="128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528"/>
      <c r="P343" s="528"/>
      <c r="Q343" s="516"/>
      <c r="R343" s="510"/>
      <c r="S343" s="510"/>
      <c r="T343" s="510"/>
    </row>
    <row r="344" spans="1:20" ht="19.5" customHeight="1" hidden="1">
      <c r="A344" s="303"/>
      <c r="B344" s="673" t="s">
        <v>872</v>
      </c>
      <c r="C344" s="527"/>
      <c r="D344" s="128" t="s">
        <v>106</v>
      </c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528" t="s">
        <v>873</v>
      </c>
      <c r="P344" s="528"/>
      <c r="Q344" s="516" t="s">
        <v>873</v>
      </c>
      <c r="R344" s="510"/>
      <c r="S344" s="510"/>
      <c r="T344" s="510"/>
    </row>
    <row r="345" spans="1:20" ht="19.5" customHeight="1" hidden="1">
      <c r="A345" s="303"/>
      <c r="B345" s="673" t="s">
        <v>772</v>
      </c>
      <c r="C345" s="527"/>
      <c r="D345" s="128" t="s">
        <v>110</v>
      </c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528" t="s">
        <v>815</v>
      </c>
      <c r="P345" s="528"/>
      <c r="Q345" s="516" t="s">
        <v>815</v>
      </c>
      <c r="R345" s="510"/>
      <c r="S345" s="510"/>
      <c r="T345" s="510"/>
    </row>
    <row r="346" spans="1:20" ht="19.5" customHeight="1" hidden="1">
      <c r="A346" s="303" t="s">
        <v>875</v>
      </c>
      <c r="B346" s="44"/>
      <c r="C346" s="527"/>
      <c r="D346" s="128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528"/>
      <c r="P346" s="528"/>
      <c r="Q346" s="516"/>
      <c r="R346" s="510"/>
      <c r="S346" s="510"/>
      <c r="T346" s="510"/>
    </row>
    <row r="347" spans="1:20" ht="19.5" customHeight="1" hidden="1">
      <c r="A347" s="303"/>
      <c r="B347" s="673" t="s">
        <v>855</v>
      </c>
      <c r="C347" s="527"/>
      <c r="D347" s="128" t="s">
        <v>110</v>
      </c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528" t="s">
        <v>815</v>
      </c>
      <c r="P347" s="528"/>
      <c r="Q347" s="516" t="s">
        <v>815</v>
      </c>
      <c r="R347" s="510"/>
      <c r="S347" s="510"/>
      <c r="T347" s="510"/>
    </row>
    <row r="348" spans="1:20" ht="19.5" customHeight="1" hidden="1">
      <c r="A348" s="303"/>
      <c r="B348" s="673" t="s">
        <v>879</v>
      </c>
      <c r="C348" s="527"/>
      <c r="D348" s="128" t="s">
        <v>109</v>
      </c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528" t="s">
        <v>774</v>
      </c>
      <c r="P348" s="528"/>
      <c r="Q348" s="516" t="s">
        <v>774</v>
      </c>
      <c r="R348" s="510"/>
      <c r="S348" s="510"/>
      <c r="T348" s="510"/>
    </row>
    <row r="349" spans="1:20" ht="19.5" customHeight="1" hidden="1">
      <c r="A349" s="303" t="s">
        <v>876</v>
      </c>
      <c r="B349" s="673"/>
      <c r="C349" s="527"/>
      <c r="D349" s="128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528"/>
      <c r="P349" s="528"/>
      <c r="Q349" s="516"/>
      <c r="R349" s="510"/>
      <c r="S349" s="510"/>
      <c r="T349" s="510"/>
    </row>
    <row r="350" spans="1:20" ht="19.5" customHeight="1" hidden="1">
      <c r="A350" s="672"/>
      <c r="B350" s="673" t="s">
        <v>880</v>
      </c>
      <c r="C350" s="527"/>
      <c r="D350" s="128" t="s">
        <v>110</v>
      </c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528" t="s">
        <v>815</v>
      </c>
      <c r="P350" s="528"/>
      <c r="Q350" s="516" t="s">
        <v>815</v>
      </c>
      <c r="R350" s="510"/>
      <c r="S350" s="510"/>
      <c r="T350" s="510"/>
    </row>
    <row r="351" spans="1:20" ht="19.5" customHeight="1" hidden="1">
      <c r="A351" s="672"/>
      <c r="B351" s="673" t="s">
        <v>882</v>
      </c>
      <c r="C351" s="527"/>
      <c r="D351" s="128" t="s">
        <v>109</v>
      </c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528" t="s">
        <v>863</v>
      </c>
      <c r="P351" s="528"/>
      <c r="Q351" s="516" t="s">
        <v>863</v>
      </c>
      <c r="R351" s="510"/>
      <c r="S351" s="510"/>
      <c r="T351" s="510"/>
    </row>
    <row r="352" spans="1:20" ht="19.5" customHeight="1" hidden="1">
      <c r="A352" s="672"/>
      <c r="B352" s="673" t="s">
        <v>883</v>
      </c>
      <c r="C352" s="527"/>
      <c r="D352" s="128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528"/>
      <c r="P352" s="528"/>
      <c r="Q352" s="516"/>
      <c r="R352" s="510"/>
      <c r="S352" s="510"/>
      <c r="T352" s="510"/>
    </row>
    <row r="353" spans="1:20" ht="19.5" customHeight="1" hidden="1">
      <c r="A353" s="672"/>
      <c r="B353" s="673" t="s">
        <v>881</v>
      </c>
      <c r="C353" s="527"/>
      <c r="D353" s="128" t="s">
        <v>110</v>
      </c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528" t="s">
        <v>815</v>
      </c>
      <c r="P353" s="528"/>
      <c r="Q353" s="516" t="s">
        <v>815</v>
      </c>
      <c r="R353" s="510"/>
      <c r="S353" s="510"/>
      <c r="T353" s="510"/>
    </row>
    <row r="354" spans="1:20" ht="19.5" customHeight="1" hidden="1">
      <c r="A354" s="672"/>
      <c r="B354" s="673" t="s">
        <v>885</v>
      </c>
      <c r="C354" s="527"/>
      <c r="D354" s="128" t="s">
        <v>109</v>
      </c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528" t="s">
        <v>884</v>
      </c>
      <c r="P354" s="528"/>
      <c r="Q354" s="516" t="s">
        <v>884</v>
      </c>
      <c r="R354" s="510"/>
      <c r="S354" s="510"/>
      <c r="T354" s="510"/>
    </row>
    <row r="355" spans="1:20" ht="19.5" customHeight="1" hidden="1">
      <c r="A355" s="672"/>
      <c r="B355" s="673" t="s">
        <v>886</v>
      </c>
      <c r="C355" s="527"/>
      <c r="D355" s="128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528"/>
      <c r="P355" s="528"/>
      <c r="Q355" s="516"/>
      <c r="R355" s="510"/>
      <c r="S355" s="510"/>
      <c r="T355" s="510"/>
    </row>
    <row r="356" spans="1:20" ht="19.5" customHeight="1" hidden="1">
      <c r="A356" s="303" t="s">
        <v>877</v>
      </c>
      <c r="B356" s="44"/>
      <c r="C356" s="527"/>
      <c r="D356" s="668"/>
      <c r="E356" s="669"/>
      <c r="F356" s="669"/>
      <c r="G356" s="669"/>
      <c r="H356" s="669"/>
      <c r="I356" s="669"/>
      <c r="J356" s="669"/>
      <c r="K356" s="669"/>
      <c r="L356" s="669"/>
      <c r="M356" s="669"/>
      <c r="N356" s="669"/>
      <c r="O356" s="670"/>
      <c r="P356" s="670"/>
      <c r="Q356" s="516"/>
      <c r="R356" s="491"/>
      <c r="S356" s="491"/>
      <c r="T356" s="491"/>
    </row>
    <row r="357" spans="1:20" ht="19.5" customHeight="1" hidden="1">
      <c r="A357" s="672"/>
      <c r="B357" s="673" t="s">
        <v>772</v>
      </c>
      <c r="C357" s="527"/>
      <c r="D357" s="128" t="s">
        <v>110</v>
      </c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528" t="s">
        <v>815</v>
      </c>
      <c r="P357" s="528"/>
      <c r="Q357" s="516" t="s">
        <v>815</v>
      </c>
      <c r="R357" s="491"/>
      <c r="S357" s="491"/>
      <c r="T357" s="491"/>
    </row>
    <row r="358" spans="1:20" ht="19.5" customHeight="1" hidden="1">
      <c r="A358" s="672"/>
      <c r="B358" s="673" t="s">
        <v>887</v>
      </c>
      <c r="C358" s="527"/>
      <c r="D358" s="128" t="s">
        <v>109</v>
      </c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528" t="s">
        <v>774</v>
      </c>
      <c r="P358" s="528"/>
      <c r="Q358" s="516" t="s">
        <v>774</v>
      </c>
      <c r="R358" s="491"/>
      <c r="S358" s="491"/>
      <c r="T358" s="491"/>
    </row>
    <row r="359" spans="1:20" ht="19.5" customHeight="1" hidden="1">
      <c r="A359" s="303" t="s">
        <v>878</v>
      </c>
      <c r="B359" s="44"/>
      <c r="C359" s="527"/>
      <c r="D359" s="668"/>
      <c r="E359" s="669"/>
      <c r="F359" s="669"/>
      <c r="G359" s="669"/>
      <c r="H359" s="669"/>
      <c r="I359" s="669"/>
      <c r="J359" s="669"/>
      <c r="K359" s="669"/>
      <c r="L359" s="669"/>
      <c r="M359" s="669"/>
      <c r="N359" s="669"/>
      <c r="O359" s="670"/>
      <c r="P359" s="670"/>
      <c r="Q359" s="516"/>
      <c r="R359" s="491"/>
      <c r="S359" s="491"/>
      <c r="T359" s="491"/>
    </row>
    <row r="360" spans="1:20" ht="19.5" customHeight="1" hidden="1">
      <c r="A360" s="671"/>
      <c r="B360" s="16" t="s">
        <v>889</v>
      </c>
      <c r="C360" s="527"/>
      <c r="D360" s="128" t="s">
        <v>109</v>
      </c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528" t="s">
        <v>888</v>
      </c>
      <c r="P360" s="528"/>
      <c r="Q360" s="516" t="s">
        <v>888</v>
      </c>
      <c r="R360" s="491"/>
      <c r="S360" s="491"/>
      <c r="T360" s="491"/>
    </row>
    <row r="361" spans="1:20" ht="19.5" customHeight="1" hidden="1">
      <c r="A361" s="671"/>
      <c r="B361" s="16" t="s">
        <v>890</v>
      </c>
      <c r="C361" s="527"/>
      <c r="D361" s="128" t="s">
        <v>110</v>
      </c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528" t="s">
        <v>842</v>
      </c>
      <c r="P361" s="528"/>
      <c r="Q361" s="516" t="s">
        <v>842</v>
      </c>
      <c r="R361" s="491"/>
      <c r="S361" s="491"/>
      <c r="T361" s="491"/>
    </row>
    <row r="362" spans="1:20" ht="19.5" customHeight="1" hidden="1">
      <c r="A362" s="310"/>
      <c r="B362" s="149"/>
      <c r="C362" s="311"/>
      <c r="D362" s="312"/>
      <c r="E362" s="313"/>
      <c r="F362" s="313"/>
      <c r="G362" s="313"/>
      <c r="H362" s="313"/>
      <c r="I362" s="313"/>
      <c r="J362" s="313"/>
      <c r="K362" s="313"/>
      <c r="L362" s="313"/>
      <c r="M362" s="313"/>
      <c r="N362" s="313"/>
      <c r="O362" s="314"/>
      <c r="P362" s="314"/>
      <c r="Q362" s="770"/>
      <c r="R362" s="771"/>
      <c r="S362" s="771"/>
      <c r="T362" s="771"/>
    </row>
    <row r="363" spans="1:20" ht="19.5" customHeight="1">
      <c r="A363" s="749"/>
      <c r="B363" s="750"/>
      <c r="C363" s="751"/>
      <c r="D363" s="752"/>
      <c r="E363" s="753"/>
      <c r="F363" s="753"/>
      <c r="G363" s="753"/>
      <c r="H363" s="753"/>
      <c r="I363" s="753"/>
      <c r="J363" s="753"/>
      <c r="K363" s="753"/>
      <c r="L363" s="753"/>
      <c r="M363" s="753"/>
      <c r="N363" s="753"/>
      <c r="O363" s="754"/>
      <c r="P363" s="754"/>
      <c r="Q363" s="772"/>
      <c r="R363" s="773"/>
      <c r="S363" s="773"/>
      <c r="T363" s="773"/>
    </row>
    <row r="364" spans="1:20" ht="19.5" customHeight="1">
      <c r="A364" s="749"/>
      <c r="B364" s="750"/>
      <c r="C364" s="751"/>
      <c r="D364" s="752"/>
      <c r="E364" s="753"/>
      <c r="F364" s="753"/>
      <c r="G364" s="753"/>
      <c r="H364" s="753"/>
      <c r="I364" s="753"/>
      <c r="J364" s="753"/>
      <c r="K364" s="753"/>
      <c r="L364" s="753"/>
      <c r="M364" s="753"/>
      <c r="N364" s="753"/>
      <c r="O364" s="754"/>
      <c r="P364" s="754"/>
      <c r="Q364" s="772"/>
      <c r="R364" s="773"/>
      <c r="S364" s="773"/>
      <c r="T364" s="773"/>
    </row>
    <row r="365" spans="1:20" ht="19.5" customHeight="1">
      <c r="A365" s="749"/>
      <c r="B365" s="750"/>
      <c r="C365" s="751"/>
      <c r="D365" s="752"/>
      <c r="E365" s="753"/>
      <c r="F365" s="753"/>
      <c r="G365" s="753"/>
      <c r="H365" s="753"/>
      <c r="I365" s="753"/>
      <c r="J365" s="753"/>
      <c r="K365" s="753"/>
      <c r="L365" s="753"/>
      <c r="M365" s="753"/>
      <c r="N365" s="753"/>
      <c r="O365" s="754"/>
      <c r="P365" s="754"/>
      <c r="Q365" s="772"/>
      <c r="R365" s="773"/>
      <c r="S365" s="773"/>
      <c r="T365" s="773"/>
    </row>
    <row r="366" spans="1:20" ht="19.5" customHeight="1">
      <c r="A366" s="749"/>
      <c r="B366" s="750"/>
      <c r="C366" s="751"/>
      <c r="D366" s="752"/>
      <c r="E366" s="753"/>
      <c r="F366" s="753"/>
      <c r="G366" s="753"/>
      <c r="H366" s="753"/>
      <c r="I366" s="753"/>
      <c r="J366" s="753"/>
      <c r="K366" s="753"/>
      <c r="L366" s="753"/>
      <c r="M366" s="753"/>
      <c r="N366" s="753"/>
      <c r="O366" s="754"/>
      <c r="P366" s="754"/>
      <c r="Q366" s="772"/>
      <c r="R366" s="773"/>
      <c r="S366" s="773"/>
      <c r="T366" s="773"/>
    </row>
    <row r="367" spans="1:20" ht="19.5" customHeight="1">
      <c r="A367" s="749"/>
      <c r="B367" s="750"/>
      <c r="C367" s="751"/>
      <c r="D367" s="752"/>
      <c r="E367" s="753"/>
      <c r="F367" s="753"/>
      <c r="G367" s="753"/>
      <c r="H367" s="753"/>
      <c r="I367" s="753"/>
      <c r="J367" s="753"/>
      <c r="K367" s="753"/>
      <c r="L367" s="753"/>
      <c r="M367" s="753"/>
      <c r="N367" s="753"/>
      <c r="O367" s="754"/>
      <c r="P367" s="754"/>
      <c r="Q367" s="772"/>
      <c r="R367" s="773"/>
      <c r="S367" s="773"/>
      <c r="T367" s="773"/>
    </row>
    <row r="368" spans="3:22" ht="20.25" customHeight="1">
      <c r="C368" s="2" t="s">
        <v>1374</v>
      </c>
      <c r="V368" s="4"/>
    </row>
    <row r="369" spans="1:21" s="2" customFormat="1" ht="20.25" customHeight="1">
      <c r="A369" s="150"/>
      <c r="B369" s="151"/>
      <c r="C369" s="152"/>
      <c r="D369" s="153"/>
      <c r="E369" s="153" t="s">
        <v>100</v>
      </c>
      <c r="F369" s="153" t="s">
        <v>100</v>
      </c>
      <c r="G369" s="153" t="s">
        <v>100</v>
      </c>
      <c r="H369" s="153" t="s">
        <v>100</v>
      </c>
      <c r="I369" s="153" t="s">
        <v>100</v>
      </c>
      <c r="J369" s="153" t="s">
        <v>100</v>
      </c>
      <c r="K369" s="153" t="s">
        <v>100</v>
      </c>
      <c r="L369" s="153" t="s">
        <v>100</v>
      </c>
      <c r="M369" s="153" t="s">
        <v>100</v>
      </c>
      <c r="N369" s="153" t="s">
        <v>100</v>
      </c>
      <c r="O369" s="153" t="s">
        <v>100</v>
      </c>
      <c r="P369" s="153" t="s">
        <v>100</v>
      </c>
      <c r="Q369" s="1287" t="s">
        <v>101</v>
      </c>
      <c r="R369" s="1287"/>
      <c r="S369" s="1287"/>
      <c r="T369" s="1287"/>
      <c r="U369" s="67"/>
    </row>
    <row r="370" spans="1:21" s="2" customFormat="1" ht="21.75" customHeight="1">
      <c r="A370" s="1284" t="s">
        <v>90</v>
      </c>
      <c r="B370" s="1285"/>
      <c r="C370" s="1285"/>
      <c r="D370" s="124" t="s">
        <v>76</v>
      </c>
      <c r="E370" s="124" t="s">
        <v>102</v>
      </c>
      <c r="F370" s="124" t="s">
        <v>103</v>
      </c>
      <c r="G370" s="124" t="s">
        <v>40</v>
      </c>
      <c r="H370" s="124" t="s">
        <v>198</v>
      </c>
      <c r="I370" s="124" t="s">
        <v>248</v>
      </c>
      <c r="J370" s="124" t="s">
        <v>292</v>
      </c>
      <c r="K370" s="124" t="s">
        <v>319</v>
      </c>
      <c r="L370" s="124" t="s">
        <v>367</v>
      </c>
      <c r="M370" s="124" t="s">
        <v>432</v>
      </c>
      <c r="N370" s="124" t="s">
        <v>717</v>
      </c>
      <c r="O370" s="124" t="s">
        <v>892</v>
      </c>
      <c r="P370" s="124" t="s">
        <v>1054</v>
      </c>
      <c r="Q370" s="153" t="s">
        <v>433</v>
      </c>
      <c r="R370" s="153" t="s">
        <v>718</v>
      </c>
      <c r="S370" s="153" t="s">
        <v>893</v>
      </c>
      <c r="T370" s="153" t="s">
        <v>1055</v>
      </c>
      <c r="U370" s="67"/>
    </row>
    <row r="371" spans="1:21" s="2" customFormat="1" ht="21.75">
      <c r="A371" s="77"/>
      <c r="B371" s="154"/>
      <c r="C371" s="155"/>
      <c r="D371" s="156"/>
      <c r="E371" s="11" t="s">
        <v>104</v>
      </c>
      <c r="F371" s="11" t="s">
        <v>336</v>
      </c>
      <c r="G371" s="11" t="s">
        <v>336</v>
      </c>
      <c r="H371" s="11" t="s">
        <v>336</v>
      </c>
      <c r="I371" s="11" t="s">
        <v>336</v>
      </c>
      <c r="J371" s="11" t="s">
        <v>336</v>
      </c>
      <c r="K371" s="11" t="s">
        <v>336</v>
      </c>
      <c r="L371" s="11" t="s">
        <v>336</v>
      </c>
      <c r="M371" s="11" t="s">
        <v>336</v>
      </c>
      <c r="N371" s="11" t="s">
        <v>336</v>
      </c>
      <c r="O371" s="11" t="s">
        <v>336</v>
      </c>
      <c r="P371" s="11" t="s">
        <v>336</v>
      </c>
      <c r="Q371" s="11" t="s">
        <v>105</v>
      </c>
      <c r="R371" s="11" t="s">
        <v>105</v>
      </c>
      <c r="S371" s="11" t="s">
        <v>105</v>
      </c>
      <c r="T371" s="11" t="s">
        <v>105</v>
      </c>
      <c r="U371" s="67"/>
    </row>
    <row r="372" spans="1:21" s="14" customFormat="1" ht="19.5">
      <c r="A372" s="25" t="s">
        <v>997</v>
      </c>
      <c r="B372" s="16"/>
      <c r="C372" s="23"/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0"/>
    </row>
    <row r="373" spans="1:21" s="14" customFormat="1" ht="19.5">
      <c r="A373" s="208"/>
      <c r="B373" s="1221" t="s">
        <v>998</v>
      </c>
      <c r="C373" s="1222"/>
      <c r="D373" s="1213" t="s">
        <v>541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>
        <v>5</v>
      </c>
      <c r="Q373" s="29">
        <v>5</v>
      </c>
      <c r="R373" s="29">
        <v>6</v>
      </c>
      <c r="S373" s="29">
        <v>6</v>
      </c>
      <c r="T373" s="29">
        <v>6</v>
      </c>
      <c r="U373" s="209" t="s">
        <v>1377</v>
      </c>
    </row>
    <row r="374" spans="1:21" s="14" customFormat="1" ht="19.5">
      <c r="A374" s="208"/>
      <c r="B374" s="1221" t="s">
        <v>1375</v>
      </c>
      <c r="C374" s="1222"/>
      <c r="D374" s="186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09" t="s">
        <v>972</v>
      </c>
    </row>
    <row r="375" spans="1:21" s="14" customFormat="1" ht="19.5" hidden="1">
      <c r="A375" s="208"/>
      <c r="B375" s="1221" t="s">
        <v>1321</v>
      </c>
      <c r="C375" s="1222"/>
      <c r="D375" s="186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09" t="s">
        <v>1322</v>
      </c>
    </row>
    <row r="376" spans="1:21" s="14" customFormat="1" ht="19.5">
      <c r="A376" s="208"/>
      <c r="B376" s="1223" t="s">
        <v>999</v>
      </c>
      <c r="C376" s="582"/>
      <c r="D376" s="1213" t="s">
        <v>109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>
        <v>100</v>
      </c>
      <c r="Q376" s="29">
        <v>100</v>
      </c>
      <c r="R376" s="29">
        <v>100</v>
      </c>
      <c r="S376" s="29">
        <v>100</v>
      </c>
      <c r="T376" s="29">
        <v>100</v>
      </c>
      <c r="U376" s="209"/>
    </row>
    <row r="377" spans="1:21" s="14" customFormat="1" ht="19.5">
      <c r="A377" s="208"/>
      <c r="B377" s="1223" t="s">
        <v>1376</v>
      </c>
      <c r="C377" s="582"/>
      <c r="D377" s="186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09"/>
    </row>
    <row r="378" spans="1:21" s="14" customFormat="1" ht="19.5">
      <c r="A378" s="39"/>
      <c r="B378" s="40"/>
      <c r="C378" s="40"/>
      <c r="D378" s="42"/>
      <c r="E378" s="43"/>
      <c r="F378" s="43"/>
      <c r="G378" s="747"/>
      <c r="H378" s="43"/>
      <c r="I378" s="43"/>
      <c r="J378" s="43"/>
      <c r="K378" s="747"/>
      <c r="L378" s="747"/>
      <c r="M378" s="43"/>
      <c r="N378" s="43"/>
      <c r="O378" s="43"/>
      <c r="P378" s="43"/>
      <c r="Q378" s="747"/>
      <c r="R378" s="747"/>
      <c r="S378" s="747"/>
      <c r="T378" s="747"/>
      <c r="U378" s="10"/>
    </row>
    <row r="380" ht="21.75">
      <c r="A380" s="2" t="s">
        <v>285</v>
      </c>
    </row>
    <row r="381" ht="21.75">
      <c r="C381" s="1220" t="s">
        <v>1358</v>
      </c>
    </row>
    <row r="382" ht="15.75" customHeight="1"/>
    <row r="383" ht="19.5" customHeight="1">
      <c r="A383" s="2" t="s">
        <v>286</v>
      </c>
    </row>
    <row r="384" ht="13.5" customHeight="1"/>
    <row r="385" ht="21.75" customHeight="1">
      <c r="C385" s="3" t="s">
        <v>175</v>
      </c>
    </row>
    <row r="386" ht="21.75" customHeight="1">
      <c r="C386" s="3" t="s">
        <v>176</v>
      </c>
    </row>
    <row r="387" s="213" customFormat="1" ht="21.75" customHeight="1">
      <c r="C387" s="213" t="s">
        <v>1</v>
      </c>
    </row>
  </sheetData>
  <sheetProtection/>
  <mergeCells count="16">
    <mergeCell ref="Q126:T126"/>
    <mergeCell ref="A127:C127"/>
    <mergeCell ref="A1:T1"/>
    <mergeCell ref="A2:T2"/>
    <mergeCell ref="A76:C76"/>
    <mergeCell ref="Q75:T75"/>
    <mergeCell ref="A30:T30"/>
    <mergeCell ref="B89:C89"/>
    <mergeCell ref="A201:C201"/>
    <mergeCell ref="Q200:T200"/>
    <mergeCell ref="Q369:T369"/>
    <mergeCell ref="A370:C370"/>
    <mergeCell ref="Q273:T273"/>
    <mergeCell ref="A274:C274"/>
    <mergeCell ref="Q320:T320"/>
    <mergeCell ref="A321:C321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3"/>
  <sheetViews>
    <sheetView zoomScalePageLayoutView="0" workbookViewId="0" topLeftCell="A22">
      <selection activeCell="M12" sqref="M12:M23"/>
    </sheetView>
  </sheetViews>
  <sheetFormatPr defaultColWidth="9.140625" defaultRowHeight="21.75"/>
  <cols>
    <col min="1" max="3" width="2.57421875" style="10" customWidth="1"/>
    <col min="4" max="4" width="2.421875" style="10" customWidth="1"/>
    <col min="5" max="5" width="2.57421875" style="10" customWidth="1"/>
    <col min="6" max="6" width="56.00390625" style="20" customWidth="1"/>
    <col min="7" max="7" width="13.421875" style="10" customWidth="1"/>
    <col min="8" max="8" width="10.8515625" style="10" customWidth="1"/>
    <col min="9" max="9" width="10.28125" style="10" customWidth="1"/>
    <col min="10" max="11" width="10.00390625" style="10" customWidth="1"/>
    <col min="12" max="12" width="0.2890625" style="10" hidden="1" customWidth="1"/>
    <col min="13" max="13" width="10.421875" style="10" customWidth="1"/>
    <col min="14" max="14" width="10.421875" style="309" hidden="1" customWidth="1"/>
    <col min="15" max="15" width="36.28125" style="10" customWidth="1"/>
    <col min="16" max="16" width="10.421875" style="10" hidden="1" customWidth="1"/>
    <col min="17" max="16384" width="9.140625" style="10" customWidth="1"/>
  </cols>
  <sheetData>
    <row r="1" spans="1:16" s="67" customFormat="1" ht="19.5" customHeight="1">
      <c r="A1" s="2" t="s">
        <v>247</v>
      </c>
      <c r="F1" s="68"/>
      <c r="L1" s="69"/>
      <c r="M1" s="69"/>
      <c r="N1" s="288"/>
      <c r="P1" s="69"/>
    </row>
    <row r="2" spans="1:16" s="67" customFormat="1" ht="19.5" customHeight="1">
      <c r="A2" s="70"/>
      <c r="B2" s="71"/>
      <c r="C2" s="71"/>
      <c r="D2" s="71"/>
      <c r="E2" s="71"/>
      <c r="F2" s="72"/>
      <c r="G2" s="71"/>
      <c r="H2" s="1294" t="s">
        <v>80</v>
      </c>
      <c r="I2" s="1295"/>
      <c r="J2" s="1295"/>
      <c r="K2" s="1296"/>
      <c r="L2" s="73" t="s">
        <v>88</v>
      </c>
      <c r="M2" s="73"/>
      <c r="N2" s="73" t="s">
        <v>88</v>
      </c>
      <c r="O2" s="74"/>
      <c r="P2" s="73"/>
    </row>
    <row r="3" spans="1:16" s="67" customFormat="1" ht="19.5" customHeight="1">
      <c r="A3" s="1297" t="s">
        <v>87</v>
      </c>
      <c r="B3" s="1298"/>
      <c r="C3" s="1298"/>
      <c r="D3" s="1298"/>
      <c r="E3" s="1298"/>
      <c r="F3" s="1299"/>
      <c r="G3" s="75" t="s">
        <v>76</v>
      </c>
      <c r="H3" s="399" t="s">
        <v>91</v>
      </c>
      <c r="I3" s="399" t="s">
        <v>92</v>
      </c>
      <c r="J3" s="399" t="s">
        <v>93</v>
      </c>
      <c r="K3" s="400" t="s">
        <v>94</v>
      </c>
      <c r="L3" s="76"/>
      <c r="M3" s="76" t="s">
        <v>88</v>
      </c>
      <c r="N3" s="76" t="s">
        <v>525</v>
      </c>
      <c r="O3" s="75" t="s">
        <v>89</v>
      </c>
      <c r="P3" s="76" t="s">
        <v>88</v>
      </c>
    </row>
    <row r="4" spans="1:16" s="67" customFormat="1" ht="19.5" customHeight="1">
      <c r="A4" s="77"/>
      <c r="B4" s="78"/>
      <c r="C4" s="78"/>
      <c r="D4" s="78"/>
      <c r="E4" s="78"/>
      <c r="F4" s="79"/>
      <c r="G4" s="78"/>
      <c r="H4" s="160" t="s">
        <v>719</v>
      </c>
      <c r="I4" s="160" t="s">
        <v>720</v>
      </c>
      <c r="J4" s="160" t="s">
        <v>721</v>
      </c>
      <c r="K4" s="160" t="s">
        <v>722</v>
      </c>
      <c r="L4" s="80"/>
      <c r="M4" s="81"/>
      <c r="N4" s="81" t="s">
        <v>526</v>
      </c>
      <c r="O4" s="82"/>
      <c r="P4" s="81"/>
    </row>
    <row r="5" spans="1:16" s="67" customFormat="1" ht="19.5" customHeight="1">
      <c r="A5" s="83" t="s">
        <v>98</v>
      </c>
      <c r="B5" s="84"/>
      <c r="C5" s="84"/>
      <c r="D5" s="84"/>
      <c r="E5" s="84"/>
      <c r="F5" s="85"/>
      <c r="G5" s="84"/>
      <c r="H5" s="86"/>
      <c r="I5" s="86"/>
      <c r="J5" s="86"/>
      <c r="K5" s="86"/>
      <c r="L5" s="87" t="e">
        <f>SUM(L6,L246)</f>
        <v>#REF!</v>
      </c>
      <c r="M5" s="87">
        <f>SUM(M6+M235+M246)</f>
        <v>47911290</v>
      </c>
      <c r="N5" s="289">
        <f>SUM(N203)</f>
        <v>892700</v>
      </c>
      <c r="O5" s="147"/>
      <c r="P5" s="87" t="e">
        <f>SUM(P6+P246+P273)</f>
        <v>#REF!</v>
      </c>
    </row>
    <row r="6" spans="1:16" s="67" customFormat="1" ht="19.5" customHeight="1">
      <c r="A6" s="88" t="s">
        <v>124</v>
      </c>
      <c r="B6" s="68"/>
      <c r="C6" s="68"/>
      <c r="D6" s="68"/>
      <c r="E6" s="68"/>
      <c r="F6" s="89"/>
      <c r="G6" s="68"/>
      <c r="H6" s="90"/>
      <c r="I6" s="90"/>
      <c r="J6" s="90"/>
      <c r="K6" s="90"/>
      <c r="L6" s="91" t="e">
        <f>SUM(L7,L203,L193)</f>
        <v>#REF!</v>
      </c>
      <c r="M6" s="91">
        <f>SUM(M7,M165,M193,M203)</f>
        <v>47153590</v>
      </c>
      <c r="N6" s="76"/>
      <c r="O6" s="92"/>
      <c r="P6" s="91" t="e">
        <f>SUM(P7,P165,P193,#REF!)</f>
        <v>#REF!</v>
      </c>
    </row>
    <row r="7" spans="1:16" s="67" customFormat="1" ht="19.5" customHeight="1">
      <c r="A7" s="25" t="s">
        <v>115</v>
      </c>
      <c r="B7" s="93"/>
      <c r="C7" s="93"/>
      <c r="D7" s="93"/>
      <c r="E7" s="93"/>
      <c r="F7" s="31"/>
      <c r="G7" s="93"/>
      <c r="H7" s="94"/>
      <c r="I7" s="94"/>
      <c r="J7" s="94"/>
      <c r="K7" s="94"/>
      <c r="L7" s="95">
        <f>SUM(L8)</f>
        <v>14763900</v>
      </c>
      <c r="M7" s="95">
        <f>SUM(M8)</f>
        <v>44959090</v>
      </c>
      <c r="N7" s="260"/>
      <c r="O7" s="51"/>
      <c r="P7" s="95">
        <f>SUM(P8)</f>
        <v>53989600</v>
      </c>
    </row>
    <row r="8" spans="1:16" s="67" customFormat="1" ht="19.5" customHeight="1">
      <c r="A8" s="25" t="s">
        <v>116</v>
      </c>
      <c r="B8" s="93"/>
      <c r="C8" s="93"/>
      <c r="D8" s="93"/>
      <c r="E8" s="93"/>
      <c r="F8" s="31"/>
      <c r="G8" s="93"/>
      <c r="H8" s="94"/>
      <c r="I8" s="94"/>
      <c r="J8" s="94"/>
      <c r="K8" s="94"/>
      <c r="L8" s="96">
        <v>14763900</v>
      </c>
      <c r="M8" s="96">
        <f>SUM(M10,M27,M32,M90,M111,M130,M134,M144,M102)</f>
        <v>44959090</v>
      </c>
      <c r="N8" s="260"/>
      <c r="O8" s="51"/>
      <c r="P8" s="96">
        <f>SUM(P10,P27,P32,P90,P111,P130,P134,P144,P102)</f>
        <v>53989600</v>
      </c>
    </row>
    <row r="9" spans="1:16" s="67" customFormat="1" ht="19.5" customHeight="1" hidden="1">
      <c r="A9" s="25" t="s">
        <v>116</v>
      </c>
      <c r="B9" s="93"/>
      <c r="C9" s="93"/>
      <c r="D9" s="93"/>
      <c r="E9" s="93"/>
      <c r="F9" s="31"/>
      <c r="G9" s="93"/>
      <c r="H9" s="94"/>
      <c r="I9" s="94"/>
      <c r="J9" s="94"/>
      <c r="K9" s="94"/>
      <c r="L9" s="96" t="e">
        <f>SUM(L10,L32,L90,L102,L111)</f>
        <v>#REF!</v>
      </c>
      <c r="M9" s="96">
        <f>SUM(M10,M32,M90,M102,M111)</f>
        <v>36563850</v>
      </c>
      <c r="N9" s="260"/>
      <c r="O9" s="51"/>
      <c r="P9" s="96">
        <f>SUM(P10,P32,P90,P102,P111)</f>
        <v>45224560</v>
      </c>
    </row>
    <row r="10" spans="1:16" s="2" customFormat="1" ht="19.5" customHeight="1">
      <c r="A10" s="25" t="s">
        <v>290</v>
      </c>
      <c r="B10" s="93"/>
      <c r="C10" s="93"/>
      <c r="D10" s="93"/>
      <c r="E10" s="93"/>
      <c r="F10" s="31"/>
      <c r="G10" s="31"/>
      <c r="H10" s="110" t="s">
        <v>723</v>
      </c>
      <c r="I10" s="51"/>
      <c r="J10" s="98"/>
      <c r="K10" s="111" t="s">
        <v>724</v>
      </c>
      <c r="L10" s="96">
        <f>SUM(L12:L18)</f>
        <v>11489900</v>
      </c>
      <c r="M10" s="96">
        <f>SUM(M11,M19:M23)</f>
        <v>34675050</v>
      </c>
      <c r="N10" s="260"/>
      <c r="O10" s="51"/>
      <c r="P10" s="96">
        <f>SUM(P11,P19:P23)</f>
        <v>42467560</v>
      </c>
    </row>
    <row r="11" spans="1:16" s="3" customFormat="1" ht="19.5" customHeight="1">
      <c r="A11" s="15"/>
      <c r="B11" s="16" t="s">
        <v>214</v>
      </c>
      <c r="C11" s="16"/>
      <c r="D11" s="16"/>
      <c r="E11" s="16"/>
      <c r="F11" s="23"/>
      <c r="G11" s="17" t="s">
        <v>81</v>
      </c>
      <c r="H11" s="100"/>
      <c r="I11" s="46"/>
      <c r="J11" s="101"/>
      <c r="K11" s="99"/>
      <c r="L11" s="102"/>
      <c r="M11" s="102">
        <f>SUM(M12:M18)</f>
        <v>34335050</v>
      </c>
      <c r="N11" s="261"/>
      <c r="O11" s="46"/>
      <c r="P11" s="102">
        <f>SUM(P12:P18)</f>
        <v>41667360</v>
      </c>
    </row>
    <row r="12" spans="1:16" ht="19.5" customHeight="1">
      <c r="A12" s="15"/>
      <c r="B12" s="16" t="s">
        <v>59</v>
      </c>
      <c r="C12" s="16"/>
      <c r="D12" s="16"/>
      <c r="E12" s="16"/>
      <c r="F12" s="23"/>
      <c r="G12" s="17" t="s">
        <v>81</v>
      </c>
      <c r="H12" s="16"/>
      <c r="I12" s="46"/>
      <c r="J12" s="16"/>
      <c r="K12" s="46"/>
      <c r="L12" s="102">
        <v>10803500</v>
      </c>
      <c r="M12" s="102">
        <v>25879850</v>
      </c>
      <c r="N12" s="261"/>
      <c r="O12" s="46"/>
      <c r="P12" s="102">
        <v>28526160</v>
      </c>
    </row>
    <row r="13" spans="1:16" ht="19.5" customHeight="1">
      <c r="A13" s="15"/>
      <c r="B13" s="16" t="s">
        <v>60</v>
      </c>
      <c r="C13" s="16"/>
      <c r="D13" s="16"/>
      <c r="E13" s="16"/>
      <c r="F13" s="23"/>
      <c r="G13" s="17" t="s">
        <v>81</v>
      </c>
      <c r="H13" s="16"/>
      <c r="I13" s="46"/>
      <c r="J13" s="16"/>
      <c r="K13" s="46"/>
      <c r="L13" s="102">
        <v>206400</v>
      </c>
      <c r="M13" s="102">
        <v>577200</v>
      </c>
      <c r="N13" s="261"/>
      <c r="O13" s="46"/>
      <c r="P13" s="102">
        <v>577200</v>
      </c>
    </row>
    <row r="14" spans="1:16" ht="19.5" customHeight="1">
      <c r="A14" s="15"/>
      <c r="B14" s="16" t="s">
        <v>249</v>
      </c>
      <c r="C14" s="16"/>
      <c r="D14" s="16"/>
      <c r="E14" s="16"/>
      <c r="F14" s="23"/>
      <c r="G14" s="17"/>
      <c r="H14" s="16"/>
      <c r="I14" s="46"/>
      <c r="J14" s="16"/>
      <c r="K14" s="46"/>
      <c r="L14" s="102"/>
      <c r="M14" s="102">
        <v>200000</v>
      </c>
      <c r="N14" s="261"/>
      <c r="O14" s="46"/>
      <c r="P14" s="102">
        <v>968000</v>
      </c>
    </row>
    <row r="15" spans="1:16" ht="19.5" customHeight="1">
      <c r="A15" s="15"/>
      <c r="B15" s="16" t="s">
        <v>181</v>
      </c>
      <c r="C15" s="16"/>
      <c r="D15" s="16"/>
      <c r="E15" s="16"/>
      <c r="F15" s="23"/>
      <c r="G15" s="17" t="s">
        <v>81</v>
      </c>
      <c r="H15" s="16"/>
      <c r="I15" s="46"/>
      <c r="J15" s="16"/>
      <c r="K15" s="46"/>
      <c r="L15" s="102"/>
      <c r="M15" s="102">
        <v>7488000</v>
      </c>
      <c r="N15" s="261"/>
      <c r="O15" s="46"/>
      <c r="P15" s="102">
        <v>11376000</v>
      </c>
    </row>
    <row r="16" spans="1:16" ht="19.5" customHeight="1">
      <c r="A16" s="15"/>
      <c r="B16" s="16" t="s">
        <v>61</v>
      </c>
      <c r="C16" s="16"/>
      <c r="D16" s="16"/>
      <c r="E16" s="16"/>
      <c r="F16" s="23"/>
      <c r="G16" s="17" t="s">
        <v>81</v>
      </c>
      <c r="H16" s="16"/>
      <c r="I16" s="46"/>
      <c r="J16" s="16"/>
      <c r="K16" s="46"/>
      <c r="L16" s="102">
        <v>80000</v>
      </c>
      <c r="M16" s="102">
        <v>20000</v>
      </c>
      <c r="N16" s="261"/>
      <c r="O16" s="46"/>
      <c r="P16" s="102">
        <v>20000</v>
      </c>
    </row>
    <row r="17" spans="1:16" ht="19.5" customHeight="1">
      <c r="A17" s="15"/>
      <c r="B17" s="16" t="s">
        <v>62</v>
      </c>
      <c r="C17" s="16"/>
      <c r="D17" s="16"/>
      <c r="E17" s="16"/>
      <c r="F17" s="23"/>
      <c r="G17" s="17" t="s">
        <v>81</v>
      </c>
      <c r="H17" s="16"/>
      <c r="I17" s="46"/>
      <c r="J17" s="16"/>
      <c r="K17" s="46"/>
      <c r="L17" s="102">
        <v>200000</v>
      </c>
      <c r="M17" s="102">
        <v>20000</v>
      </c>
      <c r="N17" s="261"/>
      <c r="O17" s="46"/>
      <c r="P17" s="102">
        <v>20000</v>
      </c>
    </row>
    <row r="18" spans="1:16" ht="19.5" customHeight="1">
      <c r="A18" s="15"/>
      <c r="B18" s="16" t="s">
        <v>283</v>
      </c>
      <c r="C18" s="16"/>
      <c r="D18" s="16"/>
      <c r="E18" s="16"/>
      <c r="F18" s="23"/>
      <c r="G18" s="17" t="s">
        <v>81</v>
      </c>
      <c r="H18" s="16"/>
      <c r="I18" s="46"/>
      <c r="J18" s="16"/>
      <c r="K18" s="46"/>
      <c r="L18" s="102">
        <v>200000</v>
      </c>
      <c r="M18" s="102">
        <v>150000</v>
      </c>
      <c r="N18" s="261"/>
      <c r="O18" s="46"/>
      <c r="P18" s="102">
        <v>180000</v>
      </c>
    </row>
    <row r="19" spans="1:16" ht="19.5" customHeight="1">
      <c r="A19" s="15"/>
      <c r="B19" s="16" t="s">
        <v>215</v>
      </c>
      <c r="C19" s="16"/>
      <c r="D19" s="16"/>
      <c r="E19" s="16"/>
      <c r="F19" s="23"/>
      <c r="G19" s="17" t="s">
        <v>81</v>
      </c>
      <c r="H19" s="16"/>
      <c r="I19" s="46"/>
      <c r="J19" s="16"/>
      <c r="K19" s="17" t="s">
        <v>707</v>
      </c>
      <c r="L19" s="102">
        <v>100000</v>
      </c>
      <c r="M19" s="102">
        <v>100000</v>
      </c>
      <c r="N19" s="261"/>
      <c r="O19" s="46"/>
      <c r="P19" s="102">
        <v>100000</v>
      </c>
    </row>
    <row r="20" spans="1:16" ht="19.5" customHeight="1">
      <c r="A20" s="15"/>
      <c r="B20" s="16" t="s">
        <v>363</v>
      </c>
      <c r="C20" s="16"/>
      <c r="D20" s="16"/>
      <c r="E20" s="16"/>
      <c r="F20" s="23"/>
      <c r="G20" s="17" t="s">
        <v>81</v>
      </c>
      <c r="H20" s="16"/>
      <c r="I20" s="46"/>
      <c r="J20" s="16"/>
      <c r="K20" s="17" t="s">
        <v>707</v>
      </c>
      <c r="L20" s="102"/>
      <c r="M20" s="103">
        <v>100000</v>
      </c>
      <c r="N20" s="290"/>
      <c r="O20" s="46"/>
      <c r="P20" s="103">
        <v>100000</v>
      </c>
    </row>
    <row r="21" spans="1:16" ht="19.5" customHeight="1">
      <c r="A21" s="15"/>
      <c r="B21" s="16" t="s">
        <v>436</v>
      </c>
      <c r="C21" s="16"/>
      <c r="D21" s="16"/>
      <c r="E21" s="16"/>
      <c r="F21" s="23"/>
      <c r="G21" s="17" t="s">
        <v>81</v>
      </c>
      <c r="H21" s="16"/>
      <c r="I21" s="46"/>
      <c r="J21" s="16"/>
      <c r="K21" s="17" t="s">
        <v>707</v>
      </c>
      <c r="L21" s="102"/>
      <c r="M21" s="103">
        <v>10000</v>
      </c>
      <c r="N21" s="258"/>
      <c r="O21" s="46"/>
      <c r="P21" s="103">
        <v>10000</v>
      </c>
    </row>
    <row r="22" spans="1:16" ht="19.5" customHeight="1">
      <c r="A22" s="15"/>
      <c r="B22" s="16" t="s">
        <v>520</v>
      </c>
      <c r="C22" s="16"/>
      <c r="D22" s="16"/>
      <c r="E22" s="16"/>
      <c r="F22" s="23"/>
      <c r="G22" s="17"/>
      <c r="H22" s="16"/>
      <c r="I22" s="46"/>
      <c r="J22" s="16"/>
      <c r="K22" s="17"/>
      <c r="L22" s="102"/>
      <c r="M22" s="103">
        <v>30000</v>
      </c>
      <c r="N22" s="258"/>
      <c r="O22" s="46"/>
      <c r="P22" s="103">
        <v>490200</v>
      </c>
    </row>
    <row r="23" spans="1:16" ht="19.5" customHeight="1">
      <c r="A23" s="15"/>
      <c r="B23" s="16" t="s">
        <v>182</v>
      </c>
      <c r="C23" s="16"/>
      <c r="D23" s="16"/>
      <c r="E23" s="16"/>
      <c r="F23" s="23"/>
      <c r="G23" s="17" t="s">
        <v>289</v>
      </c>
      <c r="H23" s="16"/>
      <c r="I23" s="17"/>
      <c r="J23" s="246" t="s">
        <v>672</v>
      </c>
      <c r="K23" s="245" t="s">
        <v>693</v>
      </c>
      <c r="L23" s="102"/>
      <c r="M23" s="102">
        <v>100000</v>
      </c>
      <c r="N23" s="243"/>
      <c r="O23" s="129" t="s">
        <v>434</v>
      </c>
      <c r="P23" s="102">
        <v>100000</v>
      </c>
    </row>
    <row r="24" spans="1:16" s="426" customFormat="1" ht="19.5" customHeight="1">
      <c r="A24" s="413"/>
      <c r="B24" s="401" t="s">
        <v>437</v>
      </c>
      <c r="C24" s="401"/>
      <c r="D24" s="401"/>
      <c r="E24" s="401"/>
      <c r="F24" s="414"/>
      <c r="G24" s="439" t="s">
        <v>107</v>
      </c>
      <c r="H24" s="518" t="s">
        <v>726</v>
      </c>
      <c r="I24" s="519"/>
      <c r="J24" s="401"/>
      <c r="K24" s="439"/>
      <c r="L24" s="520"/>
      <c r="M24" s="521"/>
      <c r="N24" s="522"/>
      <c r="O24" s="523" t="s">
        <v>551</v>
      </c>
      <c r="P24" s="521"/>
    </row>
    <row r="25" spans="1:16" s="426" customFormat="1" ht="19.5" customHeight="1">
      <c r="A25" s="413"/>
      <c r="B25" s="401" t="s">
        <v>438</v>
      </c>
      <c r="C25" s="401"/>
      <c r="D25" s="401"/>
      <c r="E25" s="401"/>
      <c r="F25" s="414"/>
      <c r="G25" s="439" t="s">
        <v>289</v>
      </c>
      <c r="H25" s="401"/>
      <c r="I25" s="439" t="s">
        <v>653</v>
      </c>
      <c r="J25" s="518"/>
      <c r="K25" s="439" t="s">
        <v>727</v>
      </c>
      <c r="L25" s="520"/>
      <c r="M25" s="521"/>
      <c r="N25" s="522"/>
      <c r="O25" s="519" t="s">
        <v>482</v>
      </c>
      <c r="P25" s="521"/>
    </row>
    <row r="26" spans="1:16" ht="13.5" customHeight="1">
      <c r="A26" s="15"/>
      <c r="B26" s="16"/>
      <c r="C26" s="16"/>
      <c r="D26" s="16"/>
      <c r="E26" s="16"/>
      <c r="F26" s="23"/>
      <c r="G26" s="17"/>
      <c r="H26" s="16"/>
      <c r="I26" s="46"/>
      <c r="J26" s="16"/>
      <c r="K26" s="46"/>
      <c r="L26" s="102"/>
      <c r="M26" s="103"/>
      <c r="N26" s="258"/>
      <c r="O26" s="46"/>
      <c r="P26" s="103"/>
    </row>
    <row r="27" spans="1:16" s="2" customFormat="1" ht="19.5" customHeight="1">
      <c r="A27" s="25" t="s">
        <v>320</v>
      </c>
      <c r="B27" s="93"/>
      <c r="C27" s="93"/>
      <c r="D27" s="93"/>
      <c r="E27" s="93"/>
      <c r="F27" s="31"/>
      <c r="G27" s="113" t="s">
        <v>770</v>
      </c>
      <c r="H27" s="110" t="s">
        <v>463</v>
      </c>
      <c r="I27" s="51"/>
      <c r="J27" s="98"/>
      <c r="K27" s="111" t="s">
        <v>724</v>
      </c>
      <c r="L27" s="96" t="e">
        <f>SUM(L28,#REF!,#REF!,#REF!)</f>
        <v>#REF!</v>
      </c>
      <c r="M27" s="104">
        <f>SUM(M28)</f>
        <v>1353240</v>
      </c>
      <c r="N27" s="285"/>
      <c r="O27" s="46"/>
      <c r="P27" s="104">
        <f>SUM(P28)</f>
        <v>1643040</v>
      </c>
    </row>
    <row r="28" spans="1:16" ht="19.5" customHeight="1">
      <c r="A28" s="15"/>
      <c r="B28" s="16" t="s">
        <v>591</v>
      </c>
      <c r="C28" s="16"/>
      <c r="D28" s="16"/>
      <c r="E28" s="16"/>
      <c r="F28" s="23"/>
      <c r="G28" s="17" t="s">
        <v>770</v>
      </c>
      <c r="H28" s="16"/>
      <c r="I28" s="46"/>
      <c r="J28" s="16"/>
      <c r="K28" s="46"/>
      <c r="L28" s="102"/>
      <c r="M28" s="103">
        <v>1353240</v>
      </c>
      <c r="N28" s="258"/>
      <c r="O28" s="46"/>
      <c r="P28" s="103">
        <v>1643040</v>
      </c>
    </row>
    <row r="29" spans="1:16" ht="19.5" customHeight="1" hidden="1">
      <c r="A29" s="15"/>
      <c r="B29" s="16" t="s">
        <v>39</v>
      </c>
      <c r="C29" s="16"/>
      <c r="D29" s="16"/>
      <c r="E29" s="16"/>
      <c r="F29" s="23"/>
      <c r="G29" s="17" t="s">
        <v>178</v>
      </c>
      <c r="H29" s="16"/>
      <c r="I29" s="46"/>
      <c r="J29" s="16"/>
      <c r="K29" s="46"/>
      <c r="L29" s="102"/>
      <c r="M29" s="103">
        <v>30000</v>
      </c>
      <c r="N29" s="258"/>
      <c r="O29" s="46"/>
      <c r="P29" s="103">
        <v>30000</v>
      </c>
    </row>
    <row r="30" spans="1:16" ht="19.5" customHeight="1" hidden="1">
      <c r="A30" s="15"/>
      <c r="B30" s="16" t="s">
        <v>177</v>
      </c>
      <c r="C30" s="16"/>
      <c r="D30" s="16"/>
      <c r="E30" s="16"/>
      <c r="F30" s="23"/>
      <c r="G30" s="17"/>
      <c r="H30" s="16"/>
      <c r="I30" s="46"/>
      <c r="J30" s="16"/>
      <c r="K30" s="46"/>
      <c r="L30" s="102"/>
      <c r="M30" s="103"/>
      <c r="N30" s="258"/>
      <c r="O30" s="46"/>
      <c r="P30" s="103"/>
    </row>
    <row r="31" spans="1:16" ht="14.25" customHeight="1">
      <c r="A31" s="15"/>
      <c r="B31" s="16"/>
      <c r="C31" s="16"/>
      <c r="D31" s="16"/>
      <c r="E31" s="16"/>
      <c r="F31" s="23"/>
      <c r="G31" s="17"/>
      <c r="H31" s="16"/>
      <c r="I31" s="46"/>
      <c r="J31" s="16"/>
      <c r="K31" s="46"/>
      <c r="L31" s="102"/>
      <c r="M31" s="103"/>
      <c r="N31" s="258"/>
      <c r="O31" s="46"/>
      <c r="P31" s="103"/>
    </row>
    <row r="32" spans="1:16" s="138" customFormat="1" ht="19.5" customHeight="1">
      <c r="A32" s="130" t="s">
        <v>291</v>
      </c>
      <c r="B32" s="131"/>
      <c r="C32" s="131"/>
      <c r="D32" s="131"/>
      <c r="E32" s="131"/>
      <c r="F32" s="132"/>
      <c r="G32" s="259" t="s">
        <v>552</v>
      </c>
      <c r="H32" s="110" t="s">
        <v>463</v>
      </c>
      <c r="I32" s="133"/>
      <c r="J32" s="134"/>
      <c r="K32" s="111" t="s">
        <v>724</v>
      </c>
      <c r="L32" s="136" t="e">
        <f>SUM(L34,#REF!,L81,#REF!)</f>
        <v>#REF!</v>
      </c>
      <c r="M32" s="402">
        <v>658200</v>
      </c>
      <c r="N32" s="285"/>
      <c r="O32" s="133"/>
      <c r="P32" s="189">
        <v>216000</v>
      </c>
    </row>
    <row r="33" spans="1:16" s="138" customFormat="1" ht="19.5" customHeight="1">
      <c r="A33" s="130"/>
      <c r="B33" s="131"/>
      <c r="C33" s="131"/>
      <c r="D33" s="131"/>
      <c r="E33" s="131"/>
      <c r="F33" s="132"/>
      <c r="G33" s="259" t="s">
        <v>662</v>
      </c>
      <c r="H33" s="110"/>
      <c r="I33" s="133"/>
      <c r="J33" s="134"/>
      <c r="K33" s="111"/>
      <c r="L33" s="136"/>
      <c r="M33" s="403">
        <f>SUM(M34+M75+M82)</f>
        <v>1473000</v>
      </c>
      <c r="N33" s="285"/>
      <c r="O33" s="133"/>
      <c r="P33" s="291" t="s">
        <v>556</v>
      </c>
    </row>
    <row r="34" spans="1:16" ht="19.5" customHeight="1">
      <c r="A34" s="15"/>
      <c r="B34" s="16" t="s">
        <v>201</v>
      </c>
      <c r="C34" s="16"/>
      <c r="D34" s="16"/>
      <c r="E34" s="16"/>
      <c r="F34" s="23"/>
      <c r="G34" s="234" t="s">
        <v>657</v>
      </c>
      <c r="H34" s="97"/>
      <c r="I34" s="46"/>
      <c r="J34" s="101"/>
      <c r="K34" s="99"/>
      <c r="L34" s="102">
        <f>SUM(L35:L38)</f>
        <v>510000</v>
      </c>
      <c r="M34" s="404">
        <f>SUM(M35:M72)</f>
        <v>1288000</v>
      </c>
      <c r="N34" s="243"/>
      <c r="O34" s="51"/>
      <c r="P34" s="323">
        <f>SUM(P35:P72)</f>
        <v>1288000</v>
      </c>
    </row>
    <row r="35" spans="1:16" ht="19.5" customHeight="1">
      <c r="A35" s="15"/>
      <c r="B35" s="16"/>
      <c r="C35" s="16" t="s">
        <v>440</v>
      </c>
      <c r="D35" s="16"/>
      <c r="E35" s="16"/>
      <c r="F35" s="23"/>
      <c r="G35" s="17"/>
      <c r="H35" s="120" t="s">
        <v>630</v>
      </c>
      <c r="I35" s="17"/>
      <c r="J35" s="101"/>
      <c r="K35" s="53"/>
      <c r="L35" s="102">
        <v>450000</v>
      </c>
      <c r="M35" s="404">
        <v>300000</v>
      </c>
      <c r="N35" s="243"/>
      <c r="O35" s="46" t="s">
        <v>631</v>
      </c>
      <c r="P35" s="106">
        <v>300000</v>
      </c>
    </row>
    <row r="36" spans="1:16" ht="19.5" customHeight="1">
      <c r="A36" s="15"/>
      <c r="B36" s="16"/>
      <c r="C36" s="16"/>
      <c r="D36" s="16"/>
      <c r="E36" s="16"/>
      <c r="F36" s="23"/>
      <c r="G36" s="17"/>
      <c r="H36" s="17"/>
      <c r="I36" s="17"/>
      <c r="J36" s="101"/>
      <c r="K36" s="53"/>
      <c r="L36" s="102"/>
      <c r="M36" s="404"/>
      <c r="N36" s="243"/>
      <c r="O36" s="46" t="s">
        <v>442</v>
      </c>
      <c r="P36" s="106"/>
    </row>
    <row r="37" spans="1:16" ht="19.5" customHeight="1">
      <c r="A37" s="15"/>
      <c r="B37" s="16"/>
      <c r="C37" s="16" t="s">
        <v>443</v>
      </c>
      <c r="D37" s="16"/>
      <c r="E37" s="16"/>
      <c r="F37" s="23"/>
      <c r="G37" s="17"/>
      <c r="H37" s="53"/>
      <c r="I37" s="17"/>
      <c r="J37" s="109"/>
      <c r="K37" s="17"/>
      <c r="L37" s="102">
        <v>60000</v>
      </c>
      <c r="M37" s="404">
        <v>300000</v>
      </c>
      <c r="N37" s="243"/>
      <c r="O37" s="46" t="s">
        <v>444</v>
      </c>
      <c r="P37" s="106">
        <v>300000</v>
      </c>
    </row>
    <row r="38" spans="1:16" ht="19.5" customHeight="1">
      <c r="A38" s="15"/>
      <c r="B38" s="16"/>
      <c r="C38" s="16"/>
      <c r="D38" s="16"/>
      <c r="E38" s="16"/>
      <c r="F38" s="23"/>
      <c r="G38" s="17"/>
      <c r="H38" s="107"/>
      <c r="I38" s="17"/>
      <c r="J38" s="107"/>
      <c r="K38" s="108"/>
      <c r="L38" s="102"/>
      <c r="M38" s="404"/>
      <c r="N38" s="243"/>
      <c r="O38" s="46" t="s">
        <v>445</v>
      </c>
      <c r="P38" s="106"/>
    </row>
    <row r="39" spans="1:16" ht="19.5" customHeight="1">
      <c r="A39" s="15"/>
      <c r="B39" s="16"/>
      <c r="C39" s="16" t="s">
        <v>294</v>
      </c>
      <c r="D39" s="16"/>
      <c r="E39" s="16"/>
      <c r="F39" s="23"/>
      <c r="G39" s="17"/>
      <c r="H39" s="53"/>
      <c r="I39" s="17" t="s">
        <v>630</v>
      </c>
      <c r="J39" s="109" t="s">
        <v>632</v>
      </c>
      <c r="K39" s="53"/>
      <c r="L39" s="102"/>
      <c r="M39" s="404">
        <v>40000</v>
      </c>
      <c r="N39" s="243"/>
      <c r="O39" s="46" t="s">
        <v>355</v>
      </c>
      <c r="P39" s="106">
        <v>40000</v>
      </c>
    </row>
    <row r="40" spans="1:16" ht="19.5" customHeight="1">
      <c r="A40" s="15"/>
      <c r="B40" s="16"/>
      <c r="C40" s="16"/>
      <c r="D40" s="16"/>
      <c r="E40" s="16"/>
      <c r="F40" s="23"/>
      <c r="G40" s="17"/>
      <c r="H40" s="53"/>
      <c r="I40" s="17"/>
      <c r="J40" s="109"/>
      <c r="K40" s="53"/>
      <c r="L40" s="102"/>
      <c r="M40" s="404"/>
      <c r="N40" s="243"/>
      <c r="O40" s="46" t="s">
        <v>446</v>
      </c>
      <c r="P40" s="106"/>
    </row>
    <row r="41" spans="1:16" ht="19.5" customHeight="1">
      <c r="A41" s="15"/>
      <c r="B41" s="16"/>
      <c r="C41" s="16" t="s">
        <v>36</v>
      </c>
      <c r="D41" s="16"/>
      <c r="E41" s="16"/>
      <c r="F41" s="23"/>
      <c r="G41" s="17"/>
      <c r="H41" s="53"/>
      <c r="I41" s="17"/>
      <c r="J41" s="109"/>
      <c r="K41" s="17" t="s">
        <v>633</v>
      </c>
      <c r="L41" s="102"/>
      <c r="M41" s="404">
        <v>60000</v>
      </c>
      <c r="N41" s="243"/>
      <c r="O41" s="46" t="s">
        <v>370</v>
      </c>
      <c r="P41" s="106">
        <v>60000</v>
      </c>
    </row>
    <row r="42" spans="1:16" ht="19.5" customHeight="1">
      <c r="A42" s="15"/>
      <c r="B42" s="16"/>
      <c r="C42" s="16"/>
      <c r="D42" s="16"/>
      <c r="E42" s="16"/>
      <c r="F42" s="23"/>
      <c r="G42" s="17"/>
      <c r="H42" s="53"/>
      <c r="I42" s="17"/>
      <c r="J42" s="109"/>
      <c r="K42" s="17"/>
      <c r="L42" s="102"/>
      <c r="M42" s="404"/>
      <c r="N42" s="243"/>
      <c r="O42" s="46" t="s">
        <v>448</v>
      </c>
      <c r="P42" s="106"/>
    </row>
    <row r="43" spans="1:16" ht="19.5" customHeight="1">
      <c r="A43" s="15"/>
      <c r="B43" s="16"/>
      <c r="C43" s="16"/>
      <c r="D43" s="16"/>
      <c r="E43" s="16"/>
      <c r="F43" s="23"/>
      <c r="G43" s="17"/>
      <c r="H43" s="53"/>
      <c r="I43" s="17"/>
      <c r="J43" s="109"/>
      <c r="K43" s="17"/>
      <c r="L43" s="102"/>
      <c r="M43" s="404"/>
      <c r="N43" s="243"/>
      <c r="O43" s="46" t="s">
        <v>449</v>
      </c>
      <c r="P43" s="106"/>
    </row>
    <row r="44" spans="1:16" ht="19.5" customHeight="1">
      <c r="A44" s="15"/>
      <c r="B44" s="16"/>
      <c r="C44" s="16" t="s">
        <v>321</v>
      </c>
      <c r="D44" s="16"/>
      <c r="E44" s="16"/>
      <c r="F44" s="23"/>
      <c r="G44" s="17"/>
      <c r="H44" s="53"/>
      <c r="I44" s="17"/>
      <c r="J44" s="109"/>
      <c r="K44" s="17" t="s">
        <v>633</v>
      </c>
      <c r="L44" s="102"/>
      <c r="M44" s="404">
        <v>30000</v>
      </c>
      <c r="N44" s="243"/>
      <c r="O44" s="46" t="s">
        <v>371</v>
      </c>
      <c r="P44" s="106">
        <v>30000</v>
      </c>
    </row>
    <row r="45" spans="1:16" ht="19.5" customHeight="1">
      <c r="A45" s="15"/>
      <c r="B45" s="16"/>
      <c r="C45" s="16"/>
      <c r="D45" s="16"/>
      <c r="E45" s="16"/>
      <c r="F45" s="23"/>
      <c r="G45" s="17"/>
      <c r="H45" s="53"/>
      <c r="I45" s="17"/>
      <c r="J45" s="109"/>
      <c r="K45" s="17"/>
      <c r="L45" s="102"/>
      <c r="M45" s="404"/>
      <c r="N45" s="243"/>
      <c r="O45" s="46" t="s">
        <v>455</v>
      </c>
      <c r="P45" s="106"/>
    </row>
    <row r="46" spans="1:16" ht="19.5" customHeight="1">
      <c r="A46" s="15"/>
      <c r="B46" s="16"/>
      <c r="C46" s="16"/>
      <c r="D46" s="16"/>
      <c r="E46" s="16"/>
      <c r="F46" s="23"/>
      <c r="G46" s="17"/>
      <c r="H46" s="53"/>
      <c r="I46" s="17"/>
      <c r="J46" s="120"/>
      <c r="K46" s="50"/>
      <c r="L46" s="102"/>
      <c r="M46" s="404"/>
      <c r="N46" s="243"/>
      <c r="O46" s="46" t="s">
        <v>450</v>
      </c>
      <c r="P46" s="106"/>
    </row>
    <row r="47" spans="1:16" ht="19.5" customHeight="1">
      <c r="A47" s="15"/>
      <c r="B47" s="16"/>
      <c r="C47" s="16"/>
      <c r="D47" s="16"/>
      <c r="E47" s="16"/>
      <c r="F47" s="23"/>
      <c r="G47" s="17"/>
      <c r="H47" s="53"/>
      <c r="I47" s="17"/>
      <c r="J47" s="120"/>
      <c r="K47" s="50"/>
      <c r="L47" s="102"/>
      <c r="M47" s="404"/>
      <c r="N47" s="243"/>
      <c r="O47" s="46" t="s">
        <v>372</v>
      </c>
      <c r="P47" s="106"/>
    </row>
    <row r="48" spans="1:16" s="326" customFormat="1" ht="19.5" customHeight="1">
      <c r="A48" s="315"/>
      <c r="B48" s="316"/>
      <c r="C48" s="316" t="s">
        <v>634</v>
      </c>
      <c r="D48" s="316"/>
      <c r="E48" s="316"/>
      <c r="F48" s="317"/>
      <c r="G48" s="318"/>
      <c r="H48" s="319"/>
      <c r="I48" s="318"/>
      <c r="J48" s="320"/>
      <c r="K48" s="318" t="s">
        <v>633</v>
      </c>
      <c r="L48" s="322"/>
      <c r="M48" s="404">
        <v>100000</v>
      </c>
      <c r="N48" s="324"/>
      <c r="O48" s="325" t="s">
        <v>635</v>
      </c>
      <c r="P48" s="323">
        <v>100000</v>
      </c>
    </row>
    <row r="49" spans="1:16" s="326" customFormat="1" ht="19.5" customHeight="1">
      <c r="A49" s="315"/>
      <c r="B49" s="316"/>
      <c r="C49" s="316"/>
      <c r="D49" s="316"/>
      <c r="E49" s="316"/>
      <c r="F49" s="317"/>
      <c r="G49" s="318"/>
      <c r="H49" s="319"/>
      <c r="I49" s="318"/>
      <c r="J49" s="320"/>
      <c r="K49" s="321"/>
      <c r="L49" s="322"/>
      <c r="M49" s="404"/>
      <c r="N49" s="324"/>
      <c r="O49" s="325" t="s">
        <v>636</v>
      </c>
      <c r="P49" s="323"/>
    </row>
    <row r="50" spans="1:16" ht="19.5" customHeight="1">
      <c r="A50" s="15"/>
      <c r="B50" s="16"/>
      <c r="C50" s="16" t="s">
        <v>376</v>
      </c>
      <c r="D50" s="16"/>
      <c r="E50" s="16"/>
      <c r="F50" s="23"/>
      <c r="G50" s="17"/>
      <c r="H50" s="53"/>
      <c r="I50" s="17"/>
      <c r="J50" s="120"/>
      <c r="K50" s="50" t="s">
        <v>707</v>
      </c>
      <c r="L50" s="102"/>
      <c r="M50" s="404">
        <v>30000</v>
      </c>
      <c r="N50" s="243"/>
      <c r="O50" s="46" t="s">
        <v>451</v>
      </c>
      <c r="P50" s="106">
        <v>30000</v>
      </c>
    </row>
    <row r="51" spans="1:16" ht="19.5" customHeight="1">
      <c r="A51" s="15"/>
      <c r="B51" s="16"/>
      <c r="C51" s="16"/>
      <c r="D51" s="16"/>
      <c r="E51" s="16"/>
      <c r="F51" s="23"/>
      <c r="G51" s="17"/>
      <c r="H51" s="53"/>
      <c r="I51" s="17"/>
      <c r="J51" s="120"/>
      <c r="K51" s="50"/>
      <c r="L51" s="102"/>
      <c r="M51" s="404"/>
      <c r="N51" s="243"/>
      <c r="O51" s="46" t="s">
        <v>452</v>
      </c>
      <c r="P51" s="106"/>
    </row>
    <row r="52" spans="1:16" ht="19.5" customHeight="1">
      <c r="A52" s="15"/>
      <c r="B52" s="16"/>
      <c r="C52" s="16"/>
      <c r="D52" s="16"/>
      <c r="E52" s="16"/>
      <c r="F52" s="23"/>
      <c r="G52" s="17"/>
      <c r="H52" s="53"/>
      <c r="I52" s="17"/>
      <c r="J52" s="120"/>
      <c r="K52" s="50"/>
      <c r="L52" s="102"/>
      <c r="M52" s="404"/>
      <c r="N52" s="243"/>
      <c r="O52" s="46" t="s">
        <v>454</v>
      </c>
      <c r="P52" s="106"/>
    </row>
    <row r="53" spans="1:16" ht="19.5" customHeight="1">
      <c r="A53" s="15"/>
      <c r="B53" s="16"/>
      <c r="C53" s="16"/>
      <c r="D53" s="16"/>
      <c r="E53" s="16"/>
      <c r="F53" s="23"/>
      <c r="G53" s="17"/>
      <c r="H53" s="53"/>
      <c r="I53" s="17"/>
      <c r="J53" s="120"/>
      <c r="K53" s="50"/>
      <c r="L53" s="102"/>
      <c r="M53" s="404"/>
      <c r="N53" s="243"/>
      <c r="O53" s="46" t="s">
        <v>453</v>
      </c>
      <c r="P53" s="106"/>
    </row>
    <row r="54" spans="1:16" ht="19.5" customHeight="1">
      <c r="A54" s="15"/>
      <c r="B54" s="16"/>
      <c r="C54" s="16" t="s">
        <v>37</v>
      </c>
      <c r="D54" s="16"/>
      <c r="E54" s="16"/>
      <c r="F54" s="23"/>
      <c r="G54" s="17"/>
      <c r="H54" s="53"/>
      <c r="I54" s="17"/>
      <c r="J54" s="120"/>
      <c r="K54" s="50" t="s">
        <v>707</v>
      </c>
      <c r="L54" s="102"/>
      <c r="M54" s="404">
        <v>21000</v>
      </c>
      <c r="N54" s="243"/>
      <c r="O54" s="46" t="s">
        <v>456</v>
      </c>
      <c r="P54" s="106">
        <v>21000</v>
      </c>
    </row>
    <row r="55" spans="1:16" ht="19.5" customHeight="1">
      <c r="A55" s="15"/>
      <c r="B55" s="16"/>
      <c r="C55" s="16"/>
      <c r="D55" s="16"/>
      <c r="E55" s="16"/>
      <c r="F55" s="23"/>
      <c r="G55" s="17"/>
      <c r="H55" s="53"/>
      <c r="I55" s="17"/>
      <c r="J55" s="109"/>
      <c r="K55" s="17"/>
      <c r="L55" s="102"/>
      <c r="M55" s="404"/>
      <c r="N55" s="243"/>
      <c r="O55" s="46" t="s">
        <v>457</v>
      </c>
      <c r="P55" s="106"/>
    </row>
    <row r="56" spans="1:16" ht="19.5" customHeight="1">
      <c r="A56" s="15"/>
      <c r="B56" s="16"/>
      <c r="C56" s="16"/>
      <c r="D56" s="16"/>
      <c r="E56" s="16"/>
      <c r="F56" s="23"/>
      <c r="G56" s="17"/>
      <c r="H56" s="53"/>
      <c r="I56" s="17"/>
      <c r="J56" s="109"/>
      <c r="K56" s="17"/>
      <c r="L56" s="102"/>
      <c r="M56" s="404"/>
      <c r="N56" s="243"/>
      <c r="O56" s="46" t="s">
        <v>373</v>
      </c>
      <c r="P56" s="106"/>
    </row>
    <row r="57" spans="1:16" ht="19.5" customHeight="1">
      <c r="A57" s="15"/>
      <c r="B57" s="16"/>
      <c r="C57" s="16" t="s">
        <v>637</v>
      </c>
      <c r="D57" s="16"/>
      <c r="E57" s="16"/>
      <c r="F57" s="23"/>
      <c r="G57" s="17"/>
      <c r="H57" s="53"/>
      <c r="I57" s="17"/>
      <c r="J57" s="120"/>
      <c r="K57" s="50" t="s">
        <v>707</v>
      </c>
      <c r="L57" s="102"/>
      <c r="M57" s="404">
        <v>6000</v>
      </c>
      <c r="N57" s="243"/>
      <c r="O57" s="46" t="s">
        <v>458</v>
      </c>
      <c r="P57" s="106">
        <v>6000</v>
      </c>
    </row>
    <row r="58" spans="1:16" ht="19.5" customHeight="1">
      <c r="A58" s="15"/>
      <c r="B58" s="16"/>
      <c r="C58" s="16"/>
      <c r="D58" s="16"/>
      <c r="E58" s="16"/>
      <c r="F58" s="23"/>
      <c r="G58" s="17"/>
      <c r="H58" s="53"/>
      <c r="I58" s="17"/>
      <c r="J58" s="109"/>
      <c r="K58" s="17"/>
      <c r="L58" s="102"/>
      <c r="M58" s="404"/>
      <c r="N58" s="243"/>
      <c r="O58" s="46" t="s">
        <v>322</v>
      </c>
      <c r="P58" s="106"/>
    </row>
    <row r="59" spans="1:16" ht="75">
      <c r="A59" s="15"/>
      <c r="B59" s="16"/>
      <c r="C59" s="125" t="s">
        <v>459</v>
      </c>
      <c r="D59" s="125"/>
      <c r="E59" s="125"/>
      <c r="F59" s="170"/>
      <c r="G59" s="176"/>
      <c r="H59" s="179"/>
      <c r="I59" s="176"/>
      <c r="J59" s="180"/>
      <c r="K59" s="176" t="s">
        <v>460</v>
      </c>
      <c r="L59" s="177"/>
      <c r="M59" s="405">
        <v>35000</v>
      </c>
      <c r="N59" s="292"/>
      <c r="O59" s="175" t="s">
        <v>461</v>
      </c>
      <c r="P59" s="178">
        <v>35000</v>
      </c>
    </row>
    <row r="60" spans="1:16" ht="41.25" customHeight="1">
      <c r="A60" s="15"/>
      <c r="B60" s="16"/>
      <c r="C60" s="125" t="s">
        <v>462</v>
      </c>
      <c r="D60" s="125"/>
      <c r="E60" s="125"/>
      <c r="F60" s="170"/>
      <c r="G60" s="17"/>
      <c r="H60" s="293"/>
      <c r="I60" s="218"/>
      <c r="J60" s="294"/>
      <c r="K60" s="295"/>
      <c r="L60" s="177"/>
      <c r="M60" s="405">
        <v>25000</v>
      </c>
      <c r="N60" s="292"/>
      <c r="O60" s="247" t="s">
        <v>464</v>
      </c>
      <c r="P60" s="178">
        <v>25000</v>
      </c>
    </row>
    <row r="61" spans="1:16" ht="41.25" customHeight="1">
      <c r="A61" s="15"/>
      <c r="B61" s="16"/>
      <c r="C61" s="125" t="s">
        <v>638</v>
      </c>
      <c r="D61" s="125"/>
      <c r="E61" s="125"/>
      <c r="F61" s="170"/>
      <c r="G61" s="17"/>
      <c r="H61" s="293"/>
      <c r="I61" s="218"/>
      <c r="J61" s="294"/>
      <c r="K61" s="295"/>
      <c r="L61" s="177"/>
      <c r="M61" s="405">
        <v>10000</v>
      </c>
      <c r="N61" s="292"/>
      <c r="O61" s="247" t="s">
        <v>464</v>
      </c>
      <c r="P61" s="178">
        <v>10000</v>
      </c>
    </row>
    <row r="62" spans="1:16" s="326" customFormat="1" ht="20.25" customHeight="1">
      <c r="A62" s="315"/>
      <c r="B62" s="316"/>
      <c r="C62" s="327" t="s">
        <v>639</v>
      </c>
      <c r="D62" s="327"/>
      <c r="E62" s="327"/>
      <c r="F62" s="328"/>
      <c r="G62" s="318"/>
      <c r="H62" s="329"/>
      <c r="I62" s="330"/>
      <c r="J62" s="331"/>
      <c r="K62" s="332"/>
      <c r="L62" s="333"/>
      <c r="M62" s="405">
        <v>20000</v>
      </c>
      <c r="N62" s="335"/>
      <c r="O62" s="336" t="s">
        <v>640</v>
      </c>
      <c r="P62" s="334">
        <v>20000</v>
      </c>
    </row>
    <row r="63" spans="1:16" s="326" customFormat="1" ht="20.25" customHeight="1">
      <c r="A63" s="315"/>
      <c r="B63" s="316"/>
      <c r="C63" s="327" t="s">
        <v>641</v>
      </c>
      <c r="D63" s="327"/>
      <c r="E63" s="327"/>
      <c r="F63" s="328"/>
      <c r="G63" s="318"/>
      <c r="H63" s="329"/>
      <c r="I63" s="330"/>
      <c r="J63" s="331"/>
      <c r="K63" s="332"/>
      <c r="L63" s="333"/>
      <c r="M63" s="405">
        <v>2000</v>
      </c>
      <c r="N63" s="335"/>
      <c r="O63" s="336" t="s">
        <v>640</v>
      </c>
      <c r="P63" s="334">
        <v>2000</v>
      </c>
    </row>
    <row r="64" spans="1:16" s="326" customFormat="1" ht="20.25" customHeight="1">
      <c r="A64" s="315"/>
      <c r="B64" s="316"/>
      <c r="C64" s="327" t="s">
        <v>642</v>
      </c>
      <c r="D64" s="327"/>
      <c r="E64" s="327"/>
      <c r="F64" s="328"/>
      <c r="G64" s="318"/>
      <c r="H64" s="329"/>
      <c r="I64" s="330"/>
      <c r="J64" s="331"/>
      <c r="K64" s="332"/>
      <c r="L64" s="333"/>
      <c r="M64" s="405">
        <v>16000</v>
      </c>
      <c r="N64" s="335"/>
      <c r="O64" s="336" t="s">
        <v>640</v>
      </c>
      <c r="P64" s="334">
        <v>16000</v>
      </c>
    </row>
    <row r="65" spans="1:16" s="326" customFormat="1" ht="20.25" customHeight="1">
      <c r="A65" s="315"/>
      <c r="B65" s="316"/>
      <c r="C65" s="327" t="s">
        <v>643</v>
      </c>
      <c r="D65" s="327"/>
      <c r="E65" s="327"/>
      <c r="F65" s="328"/>
      <c r="G65" s="318"/>
      <c r="H65" s="329"/>
      <c r="I65" s="330"/>
      <c r="J65" s="331"/>
      <c r="K65" s="332"/>
      <c r="L65" s="333"/>
      <c r="M65" s="405">
        <v>35000</v>
      </c>
      <c r="N65" s="335"/>
      <c r="O65" s="336" t="s">
        <v>640</v>
      </c>
      <c r="P65" s="334">
        <v>35000</v>
      </c>
    </row>
    <row r="66" spans="1:16" s="326" customFormat="1" ht="20.25" customHeight="1">
      <c r="A66" s="315"/>
      <c r="B66" s="316"/>
      <c r="C66" s="327" t="s">
        <v>644</v>
      </c>
      <c r="D66" s="327"/>
      <c r="E66" s="327"/>
      <c r="F66" s="328"/>
      <c r="G66" s="318"/>
      <c r="H66" s="329"/>
      <c r="I66" s="330"/>
      <c r="J66" s="331"/>
      <c r="K66" s="332"/>
      <c r="L66" s="333"/>
      <c r="M66" s="405">
        <v>23000</v>
      </c>
      <c r="N66" s="335"/>
      <c r="O66" s="336" t="s">
        <v>640</v>
      </c>
      <c r="P66" s="334">
        <v>23000</v>
      </c>
    </row>
    <row r="67" spans="1:16" s="326" customFormat="1" ht="20.25" customHeight="1">
      <c r="A67" s="315"/>
      <c r="B67" s="316"/>
      <c r="C67" s="327" t="s">
        <v>645</v>
      </c>
      <c r="D67" s="327"/>
      <c r="E67" s="327"/>
      <c r="F67" s="328"/>
      <c r="G67" s="318"/>
      <c r="H67" s="337" t="s">
        <v>646</v>
      </c>
      <c r="I67" s="330"/>
      <c r="J67" s="331"/>
      <c r="K67" s="332"/>
      <c r="L67" s="333"/>
      <c r="M67" s="405">
        <v>50000</v>
      </c>
      <c r="N67" s="335"/>
      <c r="O67" s="336" t="s">
        <v>493</v>
      </c>
      <c r="P67" s="334">
        <v>50000</v>
      </c>
    </row>
    <row r="68" spans="1:16" s="326" customFormat="1" ht="20.25" customHeight="1">
      <c r="A68" s="315"/>
      <c r="B68" s="316"/>
      <c r="C68" s="327" t="s">
        <v>647</v>
      </c>
      <c r="D68" s="327"/>
      <c r="E68" s="327"/>
      <c r="F68" s="328"/>
      <c r="G68" s="318"/>
      <c r="H68" s="337"/>
      <c r="I68" s="330"/>
      <c r="J68" s="338" t="s">
        <v>648</v>
      </c>
      <c r="K68" s="332"/>
      <c r="L68" s="333"/>
      <c r="M68" s="406" t="s">
        <v>107</v>
      </c>
      <c r="N68" s="335"/>
      <c r="O68" s="336" t="s">
        <v>640</v>
      </c>
      <c r="P68" s="339" t="s">
        <v>107</v>
      </c>
    </row>
    <row r="69" spans="1:16" ht="57" customHeight="1">
      <c r="A69" s="15"/>
      <c r="B69" s="16"/>
      <c r="C69" s="125" t="s">
        <v>38</v>
      </c>
      <c r="D69" s="125"/>
      <c r="E69" s="125"/>
      <c r="F69" s="170"/>
      <c r="G69" s="176"/>
      <c r="H69" s="179"/>
      <c r="I69" s="176"/>
      <c r="J69" s="180"/>
      <c r="K69" s="176" t="s">
        <v>649</v>
      </c>
      <c r="L69" s="177"/>
      <c r="M69" s="405">
        <v>100000</v>
      </c>
      <c r="N69" s="292"/>
      <c r="O69" s="247" t="s">
        <v>465</v>
      </c>
      <c r="P69" s="178">
        <v>100000</v>
      </c>
    </row>
    <row r="70" spans="1:16" ht="39" customHeight="1">
      <c r="A70" s="15"/>
      <c r="B70" s="16"/>
      <c r="C70" s="125" t="s">
        <v>650</v>
      </c>
      <c r="D70" s="125"/>
      <c r="E70" s="125"/>
      <c r="F70" s="170"/>
      <c r="G70" s="176"/>
      <c r="H70" s="176" t="s">
        <v>651</v>
      </c>
      <c r="I70" s="176"/>
      <c r="J70" s="180"/>
      <c r="K70" s="176"/>
      <c r="L70" s="177"/>
      <c r="M70" s="405">
        <v>50000</v>
      </c>
      <c r="N70" s="292"/>
      <c r="O70" s="175" t="s">
        <v>466</v>
      </c>
      <c r="P70" s="178">
        <v>50000</v>
      </c>
    </row>
    <row r="71" spans="1:16" ht="39.75" customHeight="1">
      <c r="A71" s="15"/>
      <c r="B71" s="16"/>
      <c r="C71" s="125" t="s">
        <v>295</v>
      </c>
      <c r="D71" s="125"/>
      <c r="E71" s="125"/>
      <c r="F71" s="170"/>
      <c r="G71" s="176"/>
      <c r="H71" s="179"/>
      <c r="I71" s="176"/>
      <c r="J71" s="180"/>
      <c r="K71" s="176" t="s">
        <v>652</v>
      </c>
      <c r="L71" s="177"/>
      <c r="M71" s="405">
        <v>10000</v>
      </c>
      <c r="N71" s="292"/>
      <c r="O71" s="175" t="s">
        <v>374</v>
      </c>
      <c r="P71" s="178">
        <v>10000</v>
      </c>
    </row>
    <row r="72" spans="1:16" ht="37.5" customHeight="1">
      <c r="A72" s="15"/>
      <c r="B72" s="16"/>
      <c r="C72" s="125" t="s">
        <v>296</v>
      </c>
      <c r="D72" s="125"/>
      <c r="E72" s="125"/>
      <c r="F72" s="170"/>
      <c r="G72" s="176"/>
      <c r="H72" s="176" t="s">
        <v>439</v>
      </c>
      <c r="I72" s="176" t="s">
        <v>653</v>
      </c>
      <c r="J72" s="183"/>
      <c r="K72" s="184"/>
      <c r="L72" s="177"/>
      <c r="M72" s="405">
        <v>25000</v>
      </c>
      <c r="N72" s="292"/>
      <c r="O72" s="175" t="s">
        <v>375</v>
      </c>
      <c r="P72" s="178">
        <v>25000</v>
      </c>
    </row>
    <row r="73" spans="1:16" ht="20.25" customHeight="1">
      <c r="A73" s="143"/>
      <c r="B73" s="185"/>
      <c r="C73" s="185" t="s">
        <v>654</v>
      </c>
      <c r="D73" s="185"/>
      <c r="E73" s="185"/>
      <c r="F73" s="172"/>
      <c r="G73" s="29"/>
      <c r="H73" s="296"/>
      <c r="I73" s="251"/>
      <c r="J73" s="252"/>
      <c r="K73" s="176" t="s">
        <v>652</v>
      </c>
      <c r="L73" s="178"/>
      <c r="M73" s="405">
        <v>130000</v>
      </c>
      <c r="N73" s="335"/>
      <c r="O73" s="340" t="s">
        <v>655</v>
      </c>
      <c r="P73" s="334">
        <v>130000</v>
      </c>
    </row>
    <row r="74" spans="1:16" ht="20.25" customHeight="1">
      <c r="A74" s="143"/>
      <c r="B74" s="185"/>
      <c r="C74" s="185" t="s">
        <v>656</v>
      </c>
      <c r="D74" s="185"/>
      <c r="E74" s="185"/>
      <c r="F74" s="172"/>
      <c r="G74" s="29"/>
      <c r="H74" s="255"/>
      <c r="I74" s="251"/>
      <c r="J74" s="252"/>
      <c r="K74" s="176"/>
      <c r="L74" s="178"/>
      <c r="M74" s="405">
        <v>60000</v>
      </c>
      <c r="N74" s="335"/>
      <c r="O74" s="340" t="s">
        <v>655</v>
      </c>
      <c r="P74" s="334">
        <v>60000</v>
      </c>
    </row>
    <row r="75" spans="1:16" ht="20.25" customHeight="1">
      <c r="A75" s="143"/>
      <c r="B75" s="185" t="s">
        <v>467</v>
      </c>
      <c r="C75" s="185"/>
      <c r="D75" s="185"/>
      <c r="E75" s="185"/>
      <c r="F75" s="172"/>
      <c r="G75" s="29" t="s">
        <v>553</v>
      </c>
      <c r="H75" s="255"/>
      <c r="I75" s="251"/>
      <c r="J75" s="252"/>
      <c r="K75" s="253"/>
      <c r="L75" s="178"/>
      <c r="M75" s="405">
        <f>SUM(M76:M80)</f>
        <v>145000</v>
      </c>
      <c r="N75" s="292"/>
      <c r="O75" s="254" t="s">
        <v>474</v>
      </c>
      <c r="P75" s="178">
        <f>SUM(P76:P80)</f>
        <v>145000</v>
      </c>
    </row>
    <row r="76" spans="1:16" ht="19.5" customHeight="1">
      <c r="A76" s="15"/>
      <c r="B76" s="16"/>
      <c r="C76" s="16" t="s">
        <v>468</v>
      </c>
      <c r="D76" s="16"/>
      <c r="E76" s="16"/>
      <c r="F76" s="23"/>
      <c r="G76" s="17"/>
      <c r="H76" s="50"/>
      <c r="I76" s="17"/>
      <c r="J76" s="17"/>
      <c r="K76" s="176" t="s">
        <v>633</v>
      </c>
      <c r="L76" s="102"/>
      <c r="M76" s="404">
        <v>10000</v>
      </c>
      <c r="N76" s="243"/>
      <c r="O76" s="46"/>
      <c r="P76" s="106">
        <v>10000</v>
      </c>
    </row>
    <row r="77" spans="1:16" ht="19.5" customHeight="1">
      <c r="A77" s="15"/>
      <c r="B77" s="16"/>
      <c r="C77" s="16" t="s">
        <v>308</v>
      </c>
      <c r="D77" s="16"/>
      <c r="E77" s="16"/>
      <c r="F77" s="23"/>
      <c r="G77" s="17"/>
      <c r="H77" s="50"/>
      <c r="I77" s="17"/>
      <c r="J77" s="17"/>
      <c r="K77" s="176" t="s">
        <v>633</v>
      </c>
      <c r="L77" s="102"/>
      <c r="M77" s="404">
        <v>90000</v>
      </c>
      <c r="N77" s="243"/>
      <c r="O77" s="175" t="s">
        <v>658</v>
      </c>
      <c r="P77" s="106">
        <v>90000</v>
      </c>
    </row>
    <row r="78" spans="1:16" ht="19.5" customHeight="1">
      <c r="A78" s="15"/>
      <c r="B78" s="16"/>
      <c r="C78" s="16" t="s">
        <v>469</v>
      </c>
      <c r="D78" s="16"/>
      <c r="E78" s="16"/>
      <c r="F78" s="23"/>
      <c r="G78" s="17"/>
      <c r="H78" s="50"/>
      <c r="I78" s="17" t="s">
        <v>659</v>
      </c>
      <c r="J78" s="17"/>
      <c r="K78" s="109"/>
      <c r="L78" s="102"/>
      <c r="M78" s="404">
        <v>5000</v>
      </c>
      <c r="N78" s="243"/>
      <c r="O78" s="175" t="s">
        <v>472</v>
      </c>
      <c r="P78" s="106">
        <v>5000</v>
      </c>
    </row>
    <row r="79" spans="1:16" ht="19.5" customHeight="1">
      <c r="A79" s="15"/>
      <c r="B79" s="16"/>
      <c r="C79" s="16" t="s">
        <v>470</v>
      </c>
      <c r="D79" s="16"/>
      <c r="E79" s="16"/>
      <c r="F79" s="23"/>
      <c r="G79" s="17"/>
      <c r="H79" s="50"/>
      <c r="I79" s="17"/>
      <c r="J79" s="17"/>
      <c r="K79" s="109"/>
      <c r="L79" s="102"/>
      <c r="M79" s="404"/>
      <c r="N79" s="243"/>
      <c r="O79" s="175" t="s">
        <v>473</v>
      </c>
      <c r="P79" s="106"/>
    </row>
    <row r="80" spans="1:16" ht="19.5" customHeight="1">
      <c r="A80" s="15"/>
      <c r="B80" s="16"/>
      <c r="C80" s="16" t="s">
        <v>471</v>
      </c>
      <c r="D80" s="16"/>
      <c r="E80" s="16"/>
      <c r="F80" s="23"/>
      <c r="G80" s="17"/>
      <c r="H80" s="50"/>
      <c r="I80" s="17" t="s">
        <v>659</v>
      </c>
      <c r="J80" s="17"/>
      <c r="K80" s="109"/>
      <c r="L80" s="102"/>
      <c r="M80" s="404">
        <v>40000</v>
      </c>
      <c r="N80" s="243"/>
      <c r="O80" s="175"/>
      <c r="P80" s="106">
        <v>40000</v>
      </c>
    </row>
    <row r="81" spans="1:16" ht="19.5" customHeight="1" hidden="1">
      <c r="A81" s="15"/>
      <c r="B81" s="16" t="s">
        <v>227</v>
      </c>
      <c r="C81" s="16"/>
      <c r="D81" s="16"/>
      <c r="E81" s="16"/>
      <c r="F81" s="23"/>
      <c r="G81" s="17" t="s">
        <v>79</v>
      </c>
      <c r="H81" s="50"/>
      <c r="I81" s="17"/>
      <c r="J81" s="17" t="s">
        <v>477</v>
      </c>
      <c r="K81" s="107"/>
      <c r="L81" s="102"/>
      <c r="M81" s="404"/>
      <c r="N81" s="243"/>
      <c r="O81" s="46" t="s">
        <v>323</v>
      </c>
      <c r="P81" s="106"/>
    </row>
    <row r="82" spans="1:16" s="209" customFormat="1" ht="19.5" customHeight="1">
      <c r="A82" s="208"/>
      <c r="B82" s="44" t="s">
        <v>475</v>
      </c>
      <c r="C82" s="44"/>
      <c r="D82" s="44"/>
      <c r="E82" s="44"/>
      <c r="F82" s="45"/>
      <c r="G82" s="186" t="s">
        <v>660</v>
      </c>
      <c r="H82" s="196"/>
      <c r="I82" s="186"/>
      <c r="J82" s="186"/>
      <c r="K82" s="196" t="s">
        <v>661</v>
      </c>
      <c r="L82" s="106"/>
      <c r="M82" s="404">
        <v>40000</v>
      </c>
      <c r="N82" s="263"/>
      <c r="O82" s="115" t="s">
        <v>478</v>
      </c>
      <c r="P82" s="106">
        <v>40000</v>
      </c>
    </row>
    <row r="83" spans="1:16" s="145" customFormat="1" ht="19.5" customHeight="1">
      <c r="A83" s="143"/>
      <c r="B83" s="141" t="s">
        <v>476</v>
      </c>
      <c r="C83" s="141"/>
      <c r="D83" s="141"/>
      <c r="E83" s="141"/>
      <c r="F83" s="144"/>
      <c r="G83" s="128"/>
      <c r="H83" s="240"/>
      <c r="I83" s="128"/>
      <c r="J83" s="128"/>
      <c r="K83" s="188"/>
      <c r="L83" s="142"/>
      <c r="M83" s="142"/>
      <c r="N83" s="243"/>
      <c r="O83" s="137" t="s">
        <v>479</v>
      </c>
      <c r="P83" s="142"/>
    </row>
    <row r="84" spans="1:16" s="145" customFormat="1" ht="19.5" customHeight="1">
      <c r="A84" s="143"/>
      <c r="B84" s="141"/>
      <c r="C84" s="141"/>
      <c r="D84" s="141"/>
      <c r="E84" s="141"/>
      <c r="F84" s="144"/>
      <c r="G84" s="128"/>
      <c r="H84" s="240"/>
      <c r="I84" s="128"/>
      <c r="J84" s="128"/>
      <c r="K84" s="188"/>
      <c r="L84" s="142"/>
      <c r="M84" s="142"/>
      <c r="N84" s="243"/>
      <c r="O84" s="137" t="s">
        <v>480</v>
      </c>
      <c r="P84" s="142"/>
    </row>
    <row r="85" spans="1:16" s="145" customFormat="1" ht="19.5" customHeight="1">
      <c r="A85" s="143"/>
      <c r="B85" s="141"/>
      <c r="C85" s="141"/>
      <c r="D85" s="141"/>
      <c r="E85" s="141"/>
      <c r="F85" s="144"/>
      <c r="G85" s="128"/>
      <c r="H85" s="240"/>
      <c r="I85" s="128"/>
      <c r="J85" s="128"/>
      <c r="K85" s="188"/>
      <c r="L85" s="142"/>
      <c r="M85" s="142"/>
      <c r="N85" s="243"/>
      <c r="O85" s="137" t="s">
        <v>481</v>
      </c>
      <c r="P85" s="142"/>
    </row>
    <row r="86" spans="1:16" s="145" customFormat="1" ht="19.5" customHeight="1" hidden="1">
      <c r="A86" s="143"/>
      <c r="B86" s="141"/>
      <c r="C86" s="141"/>
      <c r="D86" s="141"/>
      <c r="E86" s="141"/>
      <c r="F86" s="144"/>
      <c r="G86" s="128"/>
      <c r="H86" s="240"/>
      <c r="I86" s="128"/>
      <c r="J86" s="128"/>
      <c r="K86" s="188"/>
      <c r="L86" s="142"/>
      <c r="M86" s="206"/>
      <c r="N86" s="258"/>
      <c r="O86" s="137"/>
      <c r="P86" s="206"/>
    </row>
    <row r="87" spans="1:16" s="352" customFormat="1" ht="19.5" customHeight="1" hidden="1">
      <c r="A87" s="341" t="s">
        <v>663</v>
      </c>
      <c r="B87" s="342"/>
      <c r="C87" s="342"/>
      <c r="D87" s="342"/>
      <c r="E87" s="342"/>
      <c r="F87" s="343"/>
      <c r="G87" s="344"/>
      <c r="H87" s="345"/>
      <c r="I87" s="346"/>
      <c r="J87" s="347"/>
      <c r="K87" s="348"/>
      <c r="L87" s="349" t="e">
        <f>SUM(L89,#REF!,L131,#REF!)</f>
        <v>#REF!</v>
      </c>
      <c r="M87" s="350"/>
      <c r="N87" s="351"/>
      <c r="O87" s="346"/>
      <c r="P87" s="350"/>
    </row>
    <row r="88" spans="1:16" s="361" customFormat="1" ht="19.5" customHeight="1" hidden="1">
      <c r="A88" s="353"/>
      <c r="B88" s="354"/>
      <c r="C88" s="354"/>
      <c r="D88" s="354"/>
      <c r="E88" s="354"/>
      <c r="F88" s="355"/>
      <c r="G88" s="356"/>
      <c r="H88" s="357"/>
      <c r="I88" s="356"/>
      <c r="J88" s="356"/>
      <c r="K88" s="358"/>
      <c r="L88" s="359"/>
      <c r="M88" s="359"/>
      <c r="N88" s="324"/>
      <c r="O88" s="360"/>
      <c r="P88" s="359"/>
    </row>
    <row r="89" spans="1:16" s="67" customFormat="1" ht="12.75" customHeight="1">
      <c r="A89" s="25"/>
      <c r="B89" s="16"/>
      <c r="C89" s="93"/>
      <c r="D89" s="93"/>
      <c r="E89" s="93"/>
      <c r="F89" s="31"/>
      <c r="G89" s="51"/>
      <c r="H89" s="93"/>
      <c r="I89" s="51"/>
      <c r="J89" s="97"/>
      <c r="K89" s="107"/>
      <c r="L89" s="102"/>
      <c r="M89" s="102"/>
      <c r="N89" s="261"/>
      <c r="O89" s="46"/>
      <c r="P89" s="102"/>
    </row>
    <row r="90" spans="1:16" s="139" customFormat="1" ht="19.5" customHeight="1">
      <c r="A90" s="130" t="s">
        <v>324</v>
      </c>
      <c r="B90" s="131"/>
      <c r="C90" s="131"/>
      <c r="D90" s="131"/>
      <c r="E90" s="131"/>
      <c r="F90" s="132"/>
      <c r="G90" s="259" t="s">
        <v>664</v>
      </c>
      <c r="H90" s="110" t="s">
        <v>723</v>
      </c>
      <c r="I90" s="133"/>
      <c r="J90" s="134"/>
      <c r="K90" s="111" t="s">
        <v>724</v>
      </c>
      <c r="L90" s="136">
        <f>SUM(L92,L96)</f>
        <v>494000</v>
      </c>
      <c r="M90" s="409">
        <v>504000</v>
      </c>
      <c r="N90" s="262"/>
      <c r="O90" s="137"/>
      <c r="P90" s="136">
        <f>SUM(P92+P96)</f>
        <v>551000</v>
      </c>
    </row>
    <row r="91" spans="1:16" s="139" customFormat="1" ht="19.5" customHeight="1">
      <c r="A91" s="130"/>
      <c r="B91" s="131"/>
      <c r="C91" s="131"/>
      <c r="D91" s="131"/>
      <c r="E91" s="131"/>
      <c r="F91" s="132"/>
      <c r="G91" s="259"/>
      <c r="H91" s="407"/>
      <c r="I91" s="133"/>
      <c r="J91" s="134"/>
      <c r="K91" s="111"/>
      <c r="L91" s="136"/>
      <c r="M91" s="409">
        <f>SUM(M92,M96)</f>
        <v>551000</v>
      </c>
      <c r="N91" s="262"/>
      <c r="O91" s="137"/>
      <c r="P91" s="136"/>
    </row>
    <row r="92" spans="1:16" ht="19.5" customHeight="1">
      <c r="A92" s="25"/>
      <c r="B92" s="16" t="s">
        <v>495</v>
      </c>
      <c r="C92" s="16"/>
      <c r="D92" s="16"/>
      <c r="E92" s="16"/>
      <c r="F92" s="23"/>
      <c r="G92" s="17"/>
      <c r="H92" s="16"/>
      <c r="I92" s="46"/>
      <c r="J92" s="16"/>
      <c r="K92" s="46"/>
      <c r="L92" s="102">
        <v>372000</v>
      </c>
      <c r="M92" s="404">
        <v>300000</v>
      </c>
      <c r="N92" s="263"/>
      <c r="O92" s="46" t="s">
        <v>377</v>
      </c>
      <c r="P92" s="237">
        <v>300000</v>
      </c>
    </row>
    <row r="93" spans="1:16" ht="19.5" customHeight="1">
      <c r="A93" s="25"/>
      <c r="B93" s="16"/>
      <c r="C93" s="16" t="s">
        <v>51</v>
      </c>
      <c r="D93" s="16"/>
      <c r="E93" s="16"/>
      <c r="F93" s="23"/>
      <c r="G93" s="17"/>
      <c r="H93" s="97"/>
      <c r="I93" s="17"/>
      <c r="J93" s="101"/>
      <c r="K93" s="99"/>
      <c r="L93" s="102"/>
      <c r="M93" s="404"/>
      <c r="N93" s="263"/>
      <c r="O93" s="46" t="s">
        <v>378</v>
      </c>
      <c r="P93" s="106"/>
    </row>
    <row r="94" spans="1:16" ht="19.5" customHeight="1">
      <c r="A94" s="25"/>
      <c r="B94" s="16"/>
      <c r="C94" s="16" t="s">
        <v>228</v>
      </c>
      <c r="D94" s="16"/>
      <c r="E94" s="16"/>
      <c r="F94" s="23"/>
      <c r="G94" s="17"/>
      <c r="H94" s="97"/>
      <c r="I94" s="17"/>
      <c r="J94" s="109"/>
      <c r="K94" s="99"/>
      <c r="L94" s="102"/>
      <c r="M94" s="404"/>
      <c r="N94" s="263"/>
      <c r="O94" s="46"/>
      <c r="P94" s="106"/>
    </row>
    <row r="95" spans="1:16" ht="19.5" customHeight="1">
      <c r="A95" s="25"/>
      <c r="B95" s="16"/>
      <c r="C95" s="16" t="s">
        <v>229</v>
      </c>
      <c r="D95" s="16"/>
      <c r="E95" s="16"/>
      <c r="F95" s="23"/>
      <c r="G95" s="17"/>
      <c r="H95" s="100"/>
      <c r="I95" s="53"/>
      <c r="J95" s="109"/>
      <c r="K95" s="99"/>
      <c r="L95" s="102"/>
      <c r="M95" s="404"/>
      <c r="N95" s="263"/>
      <c r="O95" s="46"/>
      <c r="P95" s="106"/>
    </row>
    <row r="96" spans="1:16" ht="19.5" customHeight="1">
      <c r="A96" s="15"/>
      <c r="B96" s="16" t="s">
        <v>665</v>
      </c>
      <c r="C96" s="16"/>
      <c r="D96" s="16"/>
      <c r="E96" s="16"/>
      <c r="F96" s="23"/>
      <c r="G96" s="17" t="s">
        <v>264</v>
      </c>
      <c r="H96" s="16"/>
      <c r="I96" s="17"/>
      <c r="J96" s="116"/>
      <c r="K96" s="23"/>
      <c r="L96" s="102">
        <v>122000</v>
      </c>
      <c r="M96" s="404">
        <f>SUM(M97:M100)</f>
        <v>251000</v>
      </c>
      <c r="N96" s="263"/>
      <c r="O96" s="46"/>
      <c r="P96" s="106">
        <f>SUM(P97:P100)</f>
        <v>251000</v>
      </c>
    </row>
    <row r="97" spans="1:16" ht="19.5" customHeight="1">
      <c r="A97" s="25"/>
      <c r="B97" s="93"/>
      <c r="C97" s="16" t="s">
        <v>666</v>
      </c>
      <c r="D97" s="93"/>
      <c r="E97" s="93"/>
      <c r="F97" s="31"/>
      <c r="G97" s="17"/>
      <c r="H97" s="109"/>
      <c r="I97" s="17"/>
      <c r="J97" s="53"/>
      <c r="K97" s="50"/>
      <c r="L97" s="102"/>
      <c r="M97" s="404">
        <v>20000</v>
      </c>
      <c r="N97" s="263"/>
      <c r="O97" s="175" t="s">
        <v>667</v>
      </c>
      <c r="P97" s="106">
        <v>20000</v>
      </c>
    </row>
    <row r="98" spans="1:16" ht="19.5" customHeight="1">
      <c r="A98" s="25"/>
      <c r="B98" s="93"/>
      <c r="C98" s="16" t="s">
        <v>496</v>
      </c>
      <c r="D98" s="93"/>
      <c r="E98" s="93"/>
      <c r="F98" s="31"/>
      <c r="G98" s="17"/>
      <c r="H98" s="107"/>
      <c r="I98" s="17"/>
      <c r="J98" s="53"/>
      <c r="K98" s="50"/>
      <c r="L98" s="102"/>
      <c r="M98" s="404">
        <v>160000</v>
      </c>
      <c r="N98" s="263"/>
      <c r="O98" s="175" t="s">
        <v>667</v>
      </c>
      <c r="P98" s="106">
        <v>160000</v>
      </c>
    </row>
    <row r="99" spans="1:16" ht="19.5" customHeight="1">
      <c r="A99" s="25"/>
      <c r="B99" s="93"/>
      <c r="C99" s="16" t="s">
        <v>668</v>
      </c>
      <c r="D99" s="93"/>
      <c r="E99" s="93"/>
      <c r="F99" s="31"/>
      <c r="G99" s="17"/>
      <c r="H99" s="107"/>
      <c r="I99" s="17"/>
      <c r="J99" s="53"/>
      <c r="K99" s="109"/>
      <c r="L99" s="102"/>
      <c r="M99" s="404">
        <v>6000</v>
      </c>
      <c r="N99" s="263"/>
      <c r="O99" s="46" t="s">
        <v>670</v>
      </c>
      <c r="P99" s="106">
        <v>6000</v>
      </c>
    </row>
    <row r="100" spans="1:16" ht="19.5" customHeight="1">
      <c r="A100" s="25"/>
      <c r="B100" s="93"/>
      <c r="C100" s="16" t="s">
        <v>669</v>
      </c>
      <c r="D100" s="93"/>
      <c r="E100" s="93"/>
      <c r="F100" s="31"/>
      <c r="G100" s="17"/>
      <c r="H100" s="107"/>
      <c r="I100" s="17"/>
      <c r="J100" s="53"/>
      <c r="K100" s="50"/>
      <c r="L100" s="102"/>
      <c r="M100" s="404">
        <v>65000</v>
      </c>
      <c r="N100" s="263"/>
      <c r="O100" s="46" t="s">
        <v>671</v>
      </c>
      <c r="P100" s="106">
        <v>65000</v>
      </c>
    </row>
    <row r="101" spans="1:16" ht="16.5" customHeight="1">
      <c r="A101" s="25"/>
      <c r="B101" s="16"/>
      <c r="C101" s="16"/>
      <c r="D101" s="93"/>
      <c r="E101" s="93"/>
      <c r="F101" s="31"/>
      <c r="G101" s="17"/>
      <c r="H101" s="107"/>
      <c r="I101" s="46"/>
      <c r="J101" s="50"/>
      <c r="K101" s="17"/>
      <c r="L101" s="102"/>
      <c r="M101" s="106"/>
      <c r="N101" s="263"/>
      <c r="O101" s="46"/>
      <c r="P101" s="106"/>
    </row>
    <row r="102" spans="1:16" s="67" customFormat="1" ht="19.5" customHeight="1">
      <c r="A102" s="25" t="s">
        <v>325</v>
      </c>
      <c r="B102" s="93"/>
      <c r="C102" s="93"/>
      <c r="D102" s="93"/>
      <c r="E102" s="93"/>
      <c r="F102" s="31"/>
      <c r="G102" s="259" t="s">
        <v>230</v>
      </c>
      <c r="H102" s="110" t="s">
        <v>723</v>
      </c>
      <c r="I102" s="51"/>
      <c r="J102" s="98"/>
      <c r="K102" s="111" t="s">
        <v>724</v>
      </c>
      <c r="L102" s="96">
        <f>SUM(L104:L107)</f>
        <v>480000</v>
      </c>
      <c r="M102" s="96">
        <v>726600</v>
      </c>
      <c r="N102" s="260"/>
      <c r="O102" s="51" t="s">
        <v>497</v>
      </c>
      <c r="P102" s="96">
        <v>1200000</v>
      </c>
    </row>
    <row r="103" spans="1:16" ht="19.5" customHeight="1">
      <c r="A103" s="15"/>
      <c r="B103" s="16" t="s">
        <v>166</v>
      </c>
      <c r="C103" s="16"/>
      <c r="D103" s="16"/>
      <c r="E103" s="16"/>
      <c r="F103" s="23"/>
      <c r="G103" s="46"/>
      <c r="H103" s="110"/>
      <c r="I103" s="51"/>
      <c r="J103" s="98"/>
      <c r="K103" s="111"/>
      <c r="L103" s="96"/>
      <c r="M103" s="102"/>
      <c r="N103" s="261"/>
      <c r="O103" s="133"/>
      <c r="P103" s="102"/>
    </row>
    <row r="104" spans="1:16" ht="19.5" customHeight="1">
      <c r="A104" s="15"/>
      <c r="B104" s="16"/>
      <c r="C104" s="16" t="s">
        <v>49</v>
      </c>
      <c r="D104" s="16"/>
      <c r="E104" s="16"/>
      <c r="F104" s="23"/>
      <c r="G104" s="17"/>
      <c r="H104" s="110"/>
      <c r="I104" s="51"/>
      <c r="J104" s="109"/>
      <c r="K104" s="207"/>
      <c r="L104" s="102"/>
      <c r="M104" s="102"/>
      <c r="N104" s="261"/>
      <c r="O104" s="51"/>
      <c r="P104" s="102"/>
    </row>
    <row r="105" spans="1:16" ht="19.5" customHeight="1">
      <c r="A105" s="15"/>
      <c r="B105" s="16"/>
      <c r="C105" s="16" t="s">
        <v>50</v>
      </c>
      <c r="D105" s="16"/>
      <c r="E105" s="16"/>
      <c r="F105" s="23"/>
      <c r="G105" s="17"/>
      <c r="H105" s="110"/>
      <c r="I105" s="51"/>
      <c r="J105" s="98"/>
      <c r="K105" s="111"/>
      <c r="L105" s="102"/>
      <c r="M105" s="102"/>
      <c r="N105" s="261"/>
      <c r="O105" s="46"/>
      <c r="P105" s="102"/>
    </row>
    <row r="106" spans="1:16" ht="19.5" customHeight="1">
      <c r="A106" s="15"/>
      <c r="B106" s="16"/>
      <c r="C106" s="16" t="s">
        <v>179</v>
      </c>
      <c r="D106" s="16"/>
      <c r="E106" s="16"/>
      <c r="F106" s="23"/>
      <c r="G106" s="17"/>
      <c r="H106" s="110"/>
      <c r="I106" s="51"/>
      <c r="J106" s="98"/>
      <c r="K106" s="111"/>
      <c r="L106" s="102">
        <v>144000</v>
      </c>
      <c r="M106" s="102"/>
      <c r="N106" s="261"/>
      <c r="O106" s="46"/>
      <c r="P106" s="102"/>
    </row>
    <row r="107" spans="1:16" ht="19.5" customHeight="1">
      <c r="A107" s="15"/>
      <c r="B107" s="16"/>
      <c r="C107" s="16" t="s">
        <v>231</v>
      </c>
      <c r="D107" s="16"/>
      <c r="E107" s="16"/>
      <c r="F107" s="23"/>
      <c r="G107" s="17"/>
      <c r="H107" s="110"/>
      <c r="I107" s="51"/>
      <c r="J107" s="98"/>
      <c r="K107" s="111"/>
      <c r="L107" s="102">
        <v>336000</v>
      </c>
      <c r="M107" s="102"/>
      <c r="N107" s="261"/>
      <c r="O107" s="46"/>
      <c r="P107" s="102"/>
    </row>
    <row r="108" spans="1:16" ht="19.5" customHeight="1">
      <c r="A108" s="15"/>
      <c r="B108" s="16"/>
      <c r="C108" s="16" t="s">
        <v>232</v>
      </c>
      <c r="D108" s="16"/>
      <c r="E108" s="16"/>
      <c r="F108" s="23"/>
      <c r="G108" s="17"/>
      <c r="H108" s="110"/>
      <c r="I108" s="51"/>
      <c r="J108" s="98"/>
      <c r="K108" s="111"/>
      <c r="L108" s="102"/>
      <c r="M108" s="102"/>
      <c r="N108" s="261"/>
      <c r="O108" s="46"/>
      <c r="P108" s="102"/>
    </row>
    <row r="109" spans="1:16" ht="19.5" customHeight="1">
      <c r="A109" s="15"/>
      <c r="B109" s="16" t="s">
        <v>233</v>
      </c>
      <c r="C109" s="16"/>
      <c r="D109" s="16"/>
      <c r="E109" s="16"/>
      <c r="F109" s="23"/>
      <c r="G109" s="17"/>
      <c r="H109" s="110"/>
      <c r="I109" s="51"/>
      <c r="J109" s="109" t="s">
        <v>672</v>
      </c>
      <c r="K109" s="245" t="s">
        <v>661</v>
      </c>
      <c r="L109" s="102"/>
      <c r="M109" s="102"/>
      <c r="N109" s="261"/>
      <c r="O109" s="46" t="s">
        <v>555</v>
      </c>
      <c r="P109" s="102"/>
    </row>
    <row r="110" spans="1:16" ht="15" customHeight="1">
      <c r="A110" s="15"/>
      <c r="B110" s="16"/>
      <c r="C110" s="16"/>
      <c r="D110" s="16"/>
      <c r="E110" s="16"/>
      <c r="F110" s="23"/>
      <c r="G110" s="17"/>
      <c r="H110" s="110"/>
      <c r="I110" s="51"/>
      <c r="J110" s="98"/>
      <c r="K110" s="111"/>
      <c r="L110" s="102"/>
      <c r="M110" s="102"/>
      <c r="N110" s="261"/>
      <c r="O110" s="46"/>
      <c r="P110" s="102"/>
    </row>
    <row r="111" spans="1:16" s="389" customFormat="1" ht="19.5" customHeight="1">
      <c r="A111" s="341" t="s">
        <v>326</v>
      </c>
      <c r="B111" s="342"/>
      <c r="C111" s="342"/>
      <c r="D111" s="342"/>
      <c r="E111" s="342"/>
      <c r="F111" s="343"/>
      <c r="G111" s="410" t="s">
        <v>691</v>
      </c>
      <c r="H111" s="345" t="s">
        <v>723</v>
      </c>
      <c r="I111" s="346"/>
      <c r="J111" s="347"/>
      <c r="K111" s="348" t="s">
        <v>724</v>
      </c>
      <c r="L111" s="349">
        <f>SUM(L113:L118)</f>
        <v>300000</v>
      </c>
      <c r="M111" s="349"/>
      <c r="N111" s="411"/>
      <c r="O111" s="346" t="s">
        <v>728</v>
      </c>
      <c r="P111" s="349">
        <f>SUM(P112:P128)</f>
        <v>790000</v>
      </c>
    </row>
    <row r="112" spans="1:16" s="145" customFormat="1" ht="19.5" customHeight="1">
      <c r="A112" s="143"/>
      <c r="B112" s="141" t="s">
        <v>673</v>
      </c>
      <c r="C112" s="141"/>
      <c r="D112" s="141"/>
      <c r="E112" s="141"/>
      <c r="F112" s="144"/>
      <c r="G112" s="128"/>
      <c r="H112" s="100"/>
      <c r="I112" s="137"/>
      <c r="J112" s="248"/>
      <c r="K112" s="99"/>
      <c r="L112" s="142"/>
      <c r="M112" s="142"/>
      <c r="N112" s="243"/>
      <c r="O112" s="137" t="s">
        <v>674</v>
      </c>
      <c r="P112" s="142">
        <v>100000</v>
      </c>
    </row>
    <row r="113" spans="1:16" ht="19.5" customHeight="1">
      <c r="A113" s="15"/>
      <c r="B113" s="16" t="s">
        <v>675</v>
      </c>
      <c r="C113" s="16"/>
      <c r="D113" s="16"/>
      <c r="E113" s="16"/>
      <c r="F113" s="23"/>
      <c r="G113" s="17" t="s">
        <v>99</v>
      </c>
      <c r="H113" s="16"/>
      <c r="I113" s="46"/>
      <c r="J113" s="16"/>
      <c r="K113" s="108"/>
      <c r="L113" s="102"/>
      <c r="M113" s="106"/>
      <c r="N113" s="263"/>
      <c r="O113" s="46" t="s">
        <v>558</v>
      </c>
      <c r="P113" s="106">
        <v>30000</v>
      </c>
    </row>
    <row r="114" spans="1:16" ht="19.5" customHeight="1">
      <c r="A114" s="15"/>
      <c r="B114" s="16" t="s">
        <v>676</v>
      </c>
      <c r="C114" s="16"/>
      <c r="D114" s="16"/>
      <c r="E114" s="16"/>
      <c r="F114" s="23"/>
      <c r="G114" s="17" t="s">
        <v>99</v>
      </c>
      <c r="H114" s="16"/>
      <c r="I114" s="46"/>
      <c r="J114" s="16"/>
      <c r="K114" s="108"/>
      <c r="L114" s="102"/>
      <c r="M114" s="106"/>
      <c r="N114" s="263"/>
      <c r="O114" s="46" t="s">
        <v>63</v>
      </c>
      <c r="P114" s="106">
        <v>10000</v>
      </c>
    </row>
    <row r="115" spans="1:16" ht="19.5" customHeight="1" hidden="1">
      <c r="A115" s="15"/>
      <c r="B115" s="16" t="s">
        <v>180</v>
      </c>
      <c r="C115" s="16"/>
      <c r="D115" s="16"/>
      <c r="E115" s="16"/>
      <c r="F115" s="23"/>
      <c r="G115" s="17"/>
      <c r="H115" s="16"/>
      <c r="I115" s="46"/>
      <c r="J115" s="16"/>
      <c r="K115" s="108"/>
      <c r="L115" s="102"/>
      <c r="M115" s="106"/>
      <c r="N115" s="263"/>
      <c r="O115" s="46"/>
      <c r="P115" s="106"/>
    </row>
    <row r="116" spans="1:16" ht="19.5" customHeight="1">
      <c r="A116" s="15"/>
      <c r="B116" s="16" t="s">
        <v>309</v>
      </c>
      <c r="C116" s="16"/>
      <c r="D116" s="16"/>
      <c r="E116" s="16"/>
      <c r="F116" s="23"/>
      <c r="G116" s="17" t="s">
        <v>78</v>
      </c>
      <c r="H116" s="16"/>
      <c r="I116" s="46"/>
      <c r="J116" s="16"/>
      <c r="K116" s="108"/>
      <c r="L116" s="102"/>
      <c r="M116" s="106"/>
      <c r="N116" s="263"/>
      <c r="O116" s="46" t="s">
        <v>678</v>
      </c>
      <c r="P116" s="106">
        <v>100000</v>
      </c>
    </row>
    <row r="117" spans="1:16" ht="19.5" customHeight="1">
      <c r="A117" s="15"/>
      <c r="B117" s="16" t="s">
        <v>677</v>
      </c>
      <c r="C117" s="16"/>
      <c r="D117" s="16"/>
      <c r="E117" s="16"/>
      <c r="F117" s="23"/>
      <c r="G117" s="17"/>
      <c r="H117" s="16"/>
      <c r="I117" s="46"/>
      <c r="J117" s="16"/>
      <c r="K117" s="108"/>
      <c r="L117" s="102"/>
      <c r="M117" s="106"/>
      <c r="N117" s="263"/>
      <c r="O117" s="46"/>
      <c r="P117" s="106"/>
    </row>
    <row r="118" spans="1:16" ht="19.5" customHeight="1">
      <c r="A118" s="15"/>
      <c r="B118" s="16" t="s">
        <v>679</v>
      </c>
      <c r="C118" s="16"/>
      <c r="D118" s="16"/>
      <c r="E118" s="16"/>
      <c r="F118" s="23"/>
      <c r="G118" s="17" t="s">
        <v>379</v>
      </c>
      <c r="H118" s="16"/>
      <c r="I118" s="46"/>
      <c r="J118" s="16"/>
      <c r="K118" s="108"/>
      <c r="L118" s="102">
        <v>300000</v>
      </c>
      <c r="M118" s="106"/>
      <c r="N118" s="263"/>
      <c r="O118" s="46" t="s">
        <v>680</v>
      </c>
      <c r="P118" s="106">
        <v>100000</v>
      </c>
    </row>
    <row r="119" spans="1:16" ht="19.5" customHeight="1">
      <c r="A119" s="15"/>
      <c r="B119" s="16" t="s">
        <v>681</v>
      </c>
      <c r="C119" s="16"/>
      <c r="D119" s="16"/>
      <c r="E119" s="16"/>
      <c r="F119" s="23"/>
      <c r="G119" s="17"/>
      <c r="H119" s="16"/>
      <c r="I119" s="46"/>
      <c r="J119" s="16"/>
      <c r="K119" s="108"/>
      <c r="L119" s="102"/>
      <c r="M119" s="106"/>
      <c r="N119" s="263"/>
      <c r="O119" s="46"/>
      <c r="P119" s="106">
        <v>40000</v>
      </c>
    </row>
    <row r="120" spans="1:16" ht="19.5" customHeight="1">
      <c r="A120" s="15"/>
      <c r="B120" s="16" t="s">
        <v>682</v>
      </c>
      <c r="C120" s="16"/>
      <c r="D120" s="16"/>
      <c r="E120" s="16"/>
      <c r="F120" s="23"/>
      <c r="G120" s="17"/>
      <c r="H120" s="16"/>
      <c r="I120" s="46"/>
      <c r="J120" s="16"/>
      <c r="K120" s="108"/>
      <c r="L120" s="102"/>
      <c r="M120" s="106"/>
      <c r="N120" s="263"/>
      <c r="O120" s="46" t="s">
        <v>684</v>
      </c>
      <c r="P120" s="106">
        <v>50000</v>
      </c>
    </row>
    <row r="121" spans="1:16" ht="19.5" customHeight="1">
      <c r="A121" s="15"/>
      <c r="B121" s="16" t="s">
        <v>683</v>
      </c>
      <c r="C121" s="16"/>
      <c r="D121" s="16"/>
      <c r="E121" s="16"/>
      <c r="F121" s="23"/>
      <c r="G121" s="17"/>
      <c r="H121" s="16"/>
      <c r="I121" s="46"/>
      <c r="J121" s="16"/>
      <c r="K121" s="108"/>
      <c r="L121" s="102"/>
      <c r="M121" s="106"/>
      <c r="N121" s="263"/>
      <c r="O121" s="46"/>
      <c r="P121" s="106">
        <v>30000</v>
      </c>
    </row>
    <row r="122" spans="1:16" ht="19.5" customHeight="1">
      <c r="A122" s="15"/>
      <c r="B122" s="16" t="s">
        <v>685</v>
      </c>
      <c r="C122" s="16"/>
      <c r="D122" s="16"/>
      <c r="E122" s="16"/>
      <c r="F122" s="23"/>
      <c r="G122" s="17" t="s">
        <v>686</v>
      </c>
      <c r="H122" s="16"/>
      <c r="I122" s="46"/>
      <c r="J122" s="16"/>
      <c r="K122" s="108"/>
      <c r="L122" s="102"/>
      <c r="M122" s="106"/>
      <c r="N122" s="263"/>
      <c r="O122" s="46" t="s">
        <v>492</v>
      </c>
      <c r="P122" s="106">
        <v>50000</v>
      </c>
    </row>
    <row r="123" spans="1:16" ht="37.5">
      <c r="A123" s="15"/>
      <c r="B123" s="125" t="s">
        <v>356</v>
      </c>
      <c r="C123" s="125"/>
      <c r="D123" s="125"/>
      <c r="E123" s="125"/>
      <c r="F123" s="170"/>
      <c r="G123" s="176" t="s">
        <v>79</v>
      </c>
      <c r="H123" s="181"/>
      <c r="I123" s="176" t="s">
        <v>687</v>
      </c>
      <c r="J123" s="183"/>
      <c r="K123" s="184"/>
      <c r="L123" s="177"/>
      <c r="M123" s="177"/>
      <c r="N123" s="297"/>
      <c r="O123" s="175" t="s">
        <v>688</v>
      </c>
      <c r="P123" s="177">
        <v>120000</v>
      </c>
    </row>
    <row r="124" spans="1:16" ht="18.75">
      <c r="A124" s="15"/>
      <c r="B124" s="125" t="s">
        <v>498</v>
      </c>
      <c r="C124" s="125"/>
      <c r="D124" s="125"/>
      <c r="E124" s="125"/>
      <c r="F124" s="170"/>
      <c r="G124" s="176" t="s">
        <v>99</v>
      </c>
      <c r="H124" s="181"/>
      <c r="I124" s="182"/>
      <c r="J124" s="183"/>
      <c r="K124" s="184"/>
      <c r="L124" s="177"/>
      <c r="M124" s="177"/>
      <c r="N124" s="297"/>
      <c r="O124" s="175" t="s">
        <v>499</v>
      </c>
      <c r="P124" s="177">
        <v>10000</v>
      </c>
    </row>
    <row r="125" spans="1:16" ht="18.75">
      <c r="A125" s="15"/>
      <c r="B125" s="125" t="s">
        <v>501</v>
      </c>
      <c r="C125" s="125"/>
      <c r="D125" s="125"/>
      <c r="E125" s="125"/>
      <c r="F125" s="170"/>
      <c r="G125" s="176" t="s">
        <v>500</v>
      </c>
      <c r="H125" s="125"/>
      <c r="I125" s="190"/>
      <c r="J125" s="125"/>
      <c r="K125" s="190"/>
      <c r="L125" s="177"/>
      <c r="M125" s="191"/>
      <c r="N125" s="298"/>
      <c r="O125" s="175" t="s">
        <v>689</v>
      </c>
      <c r="P125" s="191">
        <v>50000</v>
      </c>
    </row>
    <row r="126" spans="1:16" ht="20.25" customHeight="1">
      <c r="A126" s="15"/>
      <c r="B126" s="125" t="s">
        <v>357</v>
      </c>
      <c r="C126" s="125"/>
      <c r="D126" s="125"/>
      <c r="E126" s="125"/>
      <c r="F126" s="170"/>
      <c r="G126" s="176" t="s">
        <v>99</v>
      </c>
      <c r="H126" s="125"/>
      <c r="I126" s="190"/>
      <c r="J126" s="125"/>
      <c r="K126" s="190"/>
      <c r="L126" s="177"/>
      <c r="M126" s="191"/>
      <c r="N126" s="298"/>
      <c r="O126" s="210" t="s">
        <v>482</v>
      </c>
      <c r="P126" s="191">
        <v>10000</v>
      </c>
    </row>
    <row r="127" spans="1:16" ht="18.75">
      <c r="A127" s="15"/>
      <c r="B127" s="125" t="s">
        <v>358</v>
      </c>
      <c r="C127" s="125"/>
      <c r="D127" s="125"/>
      <c r="E127" s="125"/>
      <c r="F127" s="170"/>
      <c r="G127" s="176" t="s">
        <v>99</v>
      </c>
      <c r="H127" s="125"/>
      <c r="I127" s="190"/>
      <c r="J127" s="125"/>
      <c r="K127" s="190"/>
      <c r="L127" s="177"/>
      <c r="M127" s="191"/>
      <c r="N127" s="298"/>
      <c r="O127" s="210" t="s">
        <v>482</v>
      </c>
      <c r="P127" s="191">
        <v>10000</v>
      </c>
    </row>
    <row r="128" spans="1:16" s="212" customFormat="1" ht="18.75">
      <c r="A128" s="214"/>
      <c r="B128" s="215" t="s">
        <v>502</v>
      </c>
      <c r="C128" s="215"/>
      <c r="D128" s="215"/>
      <c r="E128" s="215"/>
      <c r="F128" s="216"/>
      <c r="G128" s="217" t="s">
        <v>79</v>
      </c>
      <c r="H128" s="215"/>
      <c r="I128" s="217" t="s">
        <v>690</v>
      </c>
      <c r="J128" s="215"/>
      <c r="K128" s="249"/>
      <c r="L128" s="219"/>
      <c r="M128" s="220"/>
      <c r="N128" s="299"/>
      <c r="O128" s="221" t="s">
        <v>503</v>
      </c>
      <c r="P128" s="220">
        <v>80000</v>
      </c>
    </row>
    <row r="129" spans="1:16" ht="13.5" customHeight="1">
      <c r="A129" s="15"/>
      <c r="B129" s="16"/>
      <c r="C129" s="16"/>
      <c r="D129" s="16"/>
      <c r="E129" s="16"/>
      <c r="F129" s="23"/>
      <c r="G129" s="17"/>
      <c r="H129" s="16"/>
      <c r="I129" s="46"/>
      <c r="J129" s="16"/>
      <c r="K129" s="46"/>
      <c r="L129" s="102"/>
      <c r="M129" s="103"/>
      <c r="N129" s="290"/>
      <c r="O129" s="46"/>
      <c r="P129" s="103"/>
    </row>
    <row r="130" spans="1:16" s="2" customFormat="1" ht="19.5" customHeight="1">
      <c r="A130" s="25" t="s">
        <v>327</v>
      </c>
      <c r="B130" s="93"/>
      <c r="C130" s="93"/>
      <c r="D130" s="93"/>
      <c r="E130" s="93"/>
      <c r="F130" s="31"/>
      <c r="G130" s="51"/>
      <c r="H130" s="110" t="s">
        <v>723</v>
      </c>
      <c r="I130" s="51"/>
      <c r="J130" s="117"/>
      <c r="K130" s="111" t="s">
        <v>724</v>
      </c>
      <c r="L130" s="96" t="e">
        <f>SUM(L131,#REF!,#REF!,#REF!)</f>
        <v>#REF!</v>
      </c>
      <c r="M130" s="96">
        <f>SUM(M131:M132)</f>
        <v>6048000</v>
      </c>
      <c r="N130" s="260"/>
      <c r="O130" s="51" t="s">
        <v>297</v>
      </c>
      <c r="P130" s="96">
        <f>SUM(P131:P132)</f>
        <v>6048000</v>
      </c>
    </row>
    <row r="131" spans="1:16" ht="18.75" customHeight="1">
      <c r="A131" s="15"/>
      <c r="B131" s="16" t="s">
        <v>310</v>
      </c>
      <c r="C131" s="16"/>
      <c r="D131" s="16"/>
      <c r="E131" s="16"/>
      <c r="F131" s="23"/>
      <c r="G131" s="17" t="s">
        <v>252</v>
      </c>
      <c r="H131" s="46"/>
      <c r="I131" s="46"/>
      <c r="J131" s="17" t="s">
        <v>692</v>
      </c>
      <c r="K131" s="17"/>
      <c r="L131" s="102"/>
      <c r="M131" s="102">
        <v>6048000</v>
      </c>
      <c r="N131" s="261"/>
      <c r="O131" s="46"/>
      <c r="P131" s="102">
        <v>6048000</v>
      </c>
    </row>
    <row r="132" spans="1:16" ht="18.75" customHeight="1" hidden="1">
      <c r="A132" s="15"/>
      <c r="B132" s="16" t="s">
        <v>365</v>
      </c>
      <c r="C132" s="16"/>
      <c r="D132" s="16"/>
      <c r="E132" s="16"/>
      <c r="F132" s="23"/>
      <c r="G132" s="17" t="s">
        <v>364</v>
      </c>
      <c r="H132" s="17" t="s">
        <v>441</v>
      </c>
      <c r="I132" s="17" t="s">
        <v>504</v>
      </c>
      <c r="J132" s="17" t="s">
        <v>435</v>
      </c>
      <c r="K132" s="17" t="s">
        <v>447</v>
      </c>
      <c r="L132" s="102"/>
      <c r="M132" s="102"/>
      <c r="N132" s="261"/>
      <c r="O132" s="46"/>
      <c r="P132" s="102"/>
    </row>
    <row r="133" spans="1:16" ht="13.5" customHeight="1">
      <c r="A133" s="15"/>
      <c r="B133" s="16"/>
      <c r="C133" s="16"/>
      <c r="D133" s="16"/>
      <c r="E133" s="16"/>
      <c r="F133" s="23"/>
      <c r="G133" s="50"/>
      <c r="H133" s="46"/>
      <c r="I133" s="46"/>
      <c r="J133" s="15"/>
      <c r="K133" s="15"/>
      <c r="L133" s="102"/>
      <c r="M133" s="102"/>
      <c r="N133" s="261"/>
      <c r="O133" s="46"/>
      <c r="P133" s="102"/>
    </row>
    <row r="134" spans="1:16" s="2" customFormat="1" ht="19.5" customHeight="1">
      <c r="A134" s="25" t="s">
        <v>548</v>
      </c>
      <c r="B134" s="93"/>
      <c r="C134" s="93"/>
      <c r="D134" s="93"/>
      <c r="E134" s="93"/>
      <c r="F134" s="31"/>
      <c r="G134" s="51"/>
      <c r="H134" s="110"/>
      <c r="I134" s="51"/>
      <c r="J134" s="117"/>
      <c r="K134" s="111"/>
      <c r="L134" s="96" t="e">
        <f>SUM(L139,#REF!,#REF!,#REF!)</f>
        <v>#REF!</v>
      </c>
      <c r="M134" s="409">
        <v>130000</v>
      </c>
      <c r="N134" s="260"/>
      <c r="O134" s="46"/>
      <c r="P134" s="96">
        <f>SUM(P136:P139)</f>
        <v>210000</v>
      </c>
    </row>
    <row r="135" spans="1:16" s="2" customFormat="1" ht="19.5" customHeight="1">
      <c r="A135" s="25"/>
      <c r="B135" s="93"/>
      <c r="C135" s="93"/>
      <c r="D135" s="93"/>
      <c r="E135" s="93"/>
      <c r="F135" s="31"/>
      <c r="G135" s="93"/>
      <c r="H135" s="110"/>
      <c r="I135" s="51"/>
      <c r="J135" s="159"/>
      <c r="K135" s="157"/>
      <c r="L135" s="96"/>
      <c r="M135" s="409">
        <f>SUM(M136,M137,M139)</f>
        <v>210000</v>
      </c>
      <c r="N135" s="260"/>
      <c r="O135" s="46"/>
      <c r="P135" s="96"/>
    </row>
    <row r="136" spans="1:16" s="3" customFormat="1" ht="19.5" customHeight="1">
      <c r="A136" s="15"/>
      <c r="B136" s="16" t="s">
        <v>311</v>
      </c>
      <c r="C136" s="16"/>
      <c r="D136" s="16"/>
      <c r="E136" s="16"/>
      <c r="F136" s="23"/>
      <c r="G136" s="16"/>
      <c r="H136" s="97"/>
      <c r="I136" s="46"/>
      <c r="J136" s="118"/>
      <c r="K136" s="126" t="s">
        <v>649</v>
      </c>
      <c r="L136" s="102"/>
      <c r="M136" s="404">
        <v>30000</v>
      </c>
      <c r="N136" s="261"/>
      <c r="O136" s="129" t="s">
        <v>505</v>
      </c>
      <c r="P136" s="102">
        <v>30000</v>
      </c>
    </row>
    <row r="137" spans="1:16" s="3" customFormat="1" ht="19.5" customHeight="1">
      <c r="A137" s="15"/>
      <c r="B137" s="16" t="s">
        <v>251</v>
      </c>
      <c r="C137" s="16"/>
      <c r="D137" s="16"/>
      <c r="E137" s="16"/>
      <c r="F137" s="23"/>
      <c r="G137" s="16"/>
      <c r="H137" s="97"/>
      <c r="I137" s="46" t="s">
        <v>653</v>
      </c>
      <c r="J137" s="118"/>
      <c r="K137" s="127" t="s">
        <v>693</v>
      </c>
      <c r="L137" s="102"/>
      <c r="M137" s="404">
        <v>140000</v>
      </c>
      <c r="N137" s="261"/>
      <c r="O137" s="46" t="s">
        <v>506</v>
      </c>
      <c r="P137" s="102">
        <v>140000</v>
      </c>
    </row>
    <row r="138" spans="1:16" s="3" customFormat="1" ht="19.5" customHeight="1">
      <c r="A138" s="15"/>
      <c r="B138" s="16"/>
      <c r="C138" s="16"/>
      <c r="D138" s="16"/>
      <c r="E138" s="16"/>
      <c r="F138" s="23"/>
      <c r="G138" s="16"/>
      <c r="H138" s="97"/>
      <c r="I138" s="46"/>
      <c r="J138" s="118"/>
      <c r="K138" s="127"/>
      <c r="L138" s="102"/>
      <c r="M138" s="404"/>
      <c r="N138" s="261"/>
      <c r="O138" s="46" t="s">
        <v>380</v>
      </c>
      <c r="P138" s="102"/>
    </row>
    <row r="139" spans="1:16" ht="18.75" customHeight="1">
      <c r="A139" s="15"/>
      <c r="B139" s="16" t="s">
        <v>250</v>
      </c>
      <c r="C139" s="16"/>
      <c r="D139" s="16"/>
      <c r="E139" s="16"/>
      <c r="F139" s="23"/>
      <c r="G139" s="50"/>
      <c r="H139" s="46"/>
      <c r="I139" s="17"/>
      <c r="J139" s="15" t="s">
        <v>672</v>
      </c>
      <c r="K139" s="127" t="s">
        <v>693</v>
      </c>
      <c r="L139" s="102"/>
      <c r="M139" s="404">
        <v>40000</v>
      </c>
      <c r="N139" s="261"/>
      <c r="O139" s="46" t="s">
        <v>507</v>
      </c>
      <c r="P139" s="102">
        <v>40000</v>
      </c>
    </row>
    <row r="140" spans="1:16" ht="18.75" customHeight="1">
      <c r="A140" s="15"/>
      <c r="B140" s="16"/>
      <c r="C140" s="16"/>
      <c r="D140" s="16"/>
      <c r="E140" s="16"/>
      <c r="F140" s="23"/>
      <c r="G140" s="50"/>
      <c r="H140" s="46"/>
      <c r="I140" s="17"/>
      <c r="J140" s="15"/>
      <c r="K140" s="15"/>
      <c r="L140" s="102"/>
      <c r="M140" s="102"/>
      <c r="N140" s="261"/>
      <c r="O140" s="46" t="s">
        <v>508</v>
      </c>
      <c r="P140" s="102"/>
    </row>
    <row r="141" spans="1:16" ht="18.75" customHeight="1">
      <c r="A141" s="15"/>
      <c r="B141" s="16"/>
      <c r="C141" s="16"/>
      <c r="D141" s="16"/>
      <c r="E141" s="16"/>
      <c r="F141" s="23"/>
      <c r="G141" s="50"/>
      <c r="H141" s="46"/>
      <c r="I141" s="17"/>
      <c r="J141" s="15"/>
      <c r="K141" s="15"/>
      <c r="L141" s="102"/>
      <c r="M141" s="102"/>
      <c r="N141" s="261"/>
      <c r="O141" s="46" t="s">
        <v>509</v>
      </c>
      <c r="P141" s="102"/>
    </row>
    <row r="142" spans="1:16" ht="18.75" customHeight="1">
      <c r="A142" s="15"/>
      <c r="B142" s="16"/>
      <c r="C142" s="16"/>
      <c r="D142" s="16"/>
      <c r="E142" s="16"/>
      <c r="F142" s="23"/>
      <c r="G142" s="50"/>
      <c r="H142" s="46"/>
      <c r="I142" s="17"/>
      <c r="J142" s="15"/>
      <c r="K142" s="15"/>
      <c r="L142" s="102"/>
      <c r="M142" s="102"/>
      <c r="N142" s="261"/>
      <c r="O142" s="46" t="s">
        <v>510</v>
      </c>
      <c r="P142" s="102"/>
    </row>
    <row r="143" spans="1:16" ht="12.75" customHeight="1">
      <c r="A143" s="15"/>
      <c r="B143" s="16"/>
      <c r="C143" s="16"/>
      <c r="D143" s="16"/>
      <c r="E143" s="16"/>
      <c r="F143" s="23"/>
      <c r="G143" s="50"/>
      <c r="H143" s="46"/>
      <c r="I143" s="46"/>
      <c r="J143" s="15"/>
      <c r="K143" s="15"/>
      <c r="L143" s="102"/>
      <c r="M143" s="102"/>
      <c r="N143" s="261"/>
      <c r="O143" s="46"/>
      <c r="P143" s="102"/>
    </row>
    <row r="144" spans="1:16" s="2" customFormat="1" ht="19.5" customHeight="1">
      <c r="A144" s="25" t="s">
        <v>521</v>
      </c>
      <c r="B144" s="93"/>
      <c r="C144" s="93"/>
      <c r="D144" s="93"/>
      <c r="E144" s="93"/>
      <c r="F144" s="31"/>
      <c r="G144" s="51"/>
      <c r="H144" s="110" t="s">
        <v>723</v>
      </c>
      <c r="I144" s="51"/>
      <c r="J144" s="117"/>
      <c r="K144" s="111" t="s">
        <v>724</v>
      </c>
      <c r="L144" s="96" t="e">
        <f>SUM(L165,#REF!,L148,#REF!)</f>
        <v>#REF!</v>
      </c>
      <c r="M144" s="96">
        <f>SUM(M145)</f>
        <v>864000</v>
      </c>
      <c r="N144" s="260"/>
      <c r="O144" s="51" t="s">
        <v>511</v>
      </c>
      <c r="P144" s="96">
        <f>SUM(P145)</f>
        <v>864000</v>
      </c>
    </row>
    <row r="145" spans="1:16" ht="18.75" customHeight="1">
      <c r="A145" s="15"/>
      <c r="B145" s="16" t="s">
        <v>312</v>
      </c>
      <c r="C145" s="16"/>
      <c r="D145" s="16"/>
      <c r="E145" s="16"/>
      <c r="F145" s="23"/>
      <c r="G145" s="50" t="s">
        <v>252</v>
      </c>
      <c r="H145" s="46"/>
      <c r="I145" s="46"/>
      <c r="J145" s="15"/>
      <c r="K145" s="15"/>
      <c r="L145" s="102"/>
      <c r="M145" s="102">
        <v>864000</v>
      </c>
      <c r="N145" s="261"/>
      <c r="O145" s="46"/>
      <c r="P145" s="102">
        <v>864000</v>
      </c>
    </row>
    <row r="146" spans="1:16" s="67" customFormat="1" ht="15" customHeight="1">
      <c r="A146" s="25"/>
      <c r="B146" s="16"/>
      <c r="C146" s="93"/>
      <c r="D146" s="93"/>
      <c r="E146" s="93"/>
      <c r="F146" s="31"/>
      <c r="G146" s="113"/>
      <c r="H146" s="112"/>
      <c r="I146" s="113"/>
      <c r="J146" s="53"/>
      <c r="K146" s="107"/>
      <c r="L146" s="102"/>
      <c r="M146" s="102"/>
      <c r="N146" s="261"/>
      <c r="O146" s="46"/>
      <c r="P146" s="102"/>
    </row>
    <row r="147" spans="1:16" s="371" customFormat="1" ht="19.5" customHeight="1">
      <c r="A147" s="362" t="s">
        <v>484</v>
      </c>
      <c r="B147" s="363"/>
      <c r="C147" s="363"/>
      <c r="D147" s="363"/>
      <c r="E147" s="363"/>
      <c r="F147" s="364"/>
      <c r="G147" s="365"/>
      <c r="H147" s="110" t="s">
        <v>723</v>
      </c>
      <c r="I147" s="366"/>
      <c r="J147" s="367"/>
      <c r="K147" s="111" t="s">
        <v>724</v>
      </c>
      <c r="L147" s="368">
        <f>SUM(L148,L92)</f>
        <v>372000</v>
      </c>
      <c r="M147" s="369"/>
      <c r="N147" s="370"/>
      <c r="O147" s="366"/>
      <c r="P147" s="369"/>
    </row>
    <row r="148" spans="1:16" s="371" customFormat="1" ht="19.5" customHeight="1">
      <c r="A148" s="362"/>
      <c r="B148" s="316" t="s">
        <v>485</v>
      </c>
      <c r="C148" s="363"/>
      <c r="D148" s="363"/>
      <c r="E148" s="363"/>
      <c r="F148" s="364"/>
      <c r="G148" s="366"/>
      <c r="H148" s="363"/>
      <c r="I148" s="366"/>
      <c r="J148" s="372"/>
      <c r="K148" s="373"/>
      <c r="L148" s="322"/>
      <c r="M148" s="374" t="s">
        <v>107</v>
      </c>
      <c r="N148" s="375"/>
      <c r="O148" s="325" t="s">
        <v>483</v>
      </c>
      <c r="P148" s="374" t="s">
        <v>107</v>
      </c>
    </row>
    <row r="149" spans="1:16" s="371" customFormat="1" ht="19.5" customHeight="1">
      <c r="A149" s="362"/>
      <c r="B149" s="316" t="s">
        <v>486</v>
      </c>
      <c r="C149" s="363"/>
      <c r="D149" s="363"/>
      <c r="E149" s="363"/>
      <c r="F149" s="364"/>
      <c r="G149" s="366"/>
      <c r="H149" s="363"/>
      <c r="I149" s="366"/>
      <c r="J149" s="372"/>
      <c r="K149" s="373"/>
      <c r="L149" s="322"/>
      <c r="M149" s="322">
        <v>50000</v>
      </c>
      <c r="N149" s="375"/>
      <c r="O149" s="325" t="s">
        <v>482</v>
      </c>
      <c r="P149" s="322">
        <v>50000</v>
      </c>
    </row>
    <row r="150" spans="1:16" s="371" customFormat="1" ht="12.75" customHeight="1">
      <c r="A150" s="362"/>
      <c r="B150" s="316"/>
      <c r="C150" s="363"/>
      <c r="D150" s="363"/>
      <c r="E150" s="363"/>
      <c r="F150" s="364"/>
      <c r="G150" s="366"/>
      <c r="H150" s="363"/>
      <c r="I150" s="366"/>
      <c r="J150" s="372"/>
      <c r="K150" s="373"/>
      <c r="L150" s="322"/>
      <c r="M150" s="322"/>
      <c r="N150" s="375"/>
      <c r="O150" s="325"/>
      <c r="P150" s="322"/>
    </row>
    <row r="151" spans="1:16" s="371" customFormat="1" ht="19.5" customHeight="1">
      <c r="A151" s="362" t="s">
        <v>694</v>
      </c>
      <c r="B151" s="363"/>
      <c r="C151" s="363"/>
      <c r="D151" s="363"/>
      <c r="E151" s="363"/>
      <c r="F151" s="364"/>
      <c r="G151" s="365"/>
      <c r="H151" s="110" t="s">
        <v>723</v>
      </c>
      <c r="I151" s="366"/>
      <c r="J151" s="367"/>
      <c r="K151" s="111" t="s">
        <v>724</v>
      </c>
      <c r="L151" s="368">
        <f>SUM(L152,L96)</f>
        <v>122000</v>
      </c>
      <c r="M151" s="369"/>
      <c r="N151" s="370"/>
      <c r="O151" s="366" t="s">
        <v>554</v>
      </c>
      <c r="P151" s="369"/>
    </row>
    <row r="152" spans="1:16" s="371" customFormat="1" ht="19.5" customHeight="1">
      <c r="A152" s="362"/>
      <c r="B152" s="316" t="s">
        <v>487</v>
      </c>
      <c r="C152" s="363"/>
      <c r="D152" s="363"/>
      <c r="E152" s="363"/>
      <c r="F152" s="364"/>
      <c r="G152" s="366"/>
      <c r="H152" s="363"/>
      <c r="I152" s="366"/>
      <c r="J152" s="372"/>
      <c r="K152" s="373"/>
      <c r="L152" s="322"/>
      <c r="M152" s="374">
        <v>50000</v>
      </c>
      <c r="N152" s="375"/>
      <c r="O152" s="325" t="s">
        <v>489</v>
      </c>
      <c r="P152" s="374">
        <v>50000</v>
      </c>
    </row>
    <row r="153" spans="1:16" s="371" customFormat="1" ht="19.5" customHeight="1">
      <c r="A153" s="362"/>
      <c r="B153" s="316" t="s">
        <v>488</v>
      </c>
      <c r="C153" s="363"/>
      <c r="D153" s="363"/>
      <c r="E153" s="363"/>
      <c r="F153" s="364"/>
      <c r="G153" s="366"/>
      <c r="H153" s="363"/>
      <c r="I153" s="366"/>
      <c r="J153" s="372"/>
      <c r="K153" s="373"/>
      <c r="L153" s="322"/>
      <c r="M153" s="322">
        <v>70000</v>
      </c>
      <c r="N153" s="375"/>
      <c r="O153" s="325" t="s">
        <v>489</v>
      </c>
      <c r="P153" s="322">
        <v>70000</v>
      </c>
    </row>
    <row r="154" spans="1:16" s="67" customFormat="1" ht="17.25" customHeight="1">
      <c r="A154" s="25"/>
      <c r="B154" s="16"/>
      <c r="C154" s="93"/>
      <c r="D154" s="93"/>
      <c r="E154" s="93"/>
      <c r="F154" s="31"/>
      <c r="G154" s="51"/>
      <c r="H154" s="51"/>
      <c r="I154" s="51"/>
      <c r="J154" s="97"/>
      <c r="K154" s="107"/>
      <c r="L154" s="102"/>
      <c r="M154" s="102"/>
      <c r="N154" s="261"/>
      <c r="O154" s="46"/>
      <c r="P154" s="102"/>
    </row>
    <row r="155" spans="1:16" s="67" customFormat="1" ht="19.5" customHeight="1">
      <c r="A155" s="25" t="s">
        <v>490</v>
      </c>
      <c r="B155" s="93"/>
      <c r="C155" s="93"/>
      <c r="D155" s="93"/>
      <c r="E155" s="93"/>
      <c r="F155" s="31"/>
      <c r="G155" s="113"/>
      <c r="H155" s="110" t="s">
        <v>723</v>
      </c>
      <c r="I155" s="51"/>
      <c r="J155" s="98"/>
      <c r="K155" s="111" t="s">
        <v>724</v>
      </c>
      <c r="L155" s="96">
        <f>SUM(L156,L98)</f>
        <v>0</v>
      </c>
      <c r="M155" s="95" t="s">
        <v>107</v>
      </c>
      <c r="N155" s="260"/>
      <c r="O155" s="51" t="s">
        <v>492</v>
      </c>
      <c r="P155" s="95" t="s">
        <v>107</v>
      </c>
    </row>
    <row r="156" spans="1:16" s="67" customFormat="1" ht="19.5" customHeight="1">
      <c r="A156" s="25"/>
      <c r="B156" s="16" t="s">
        <v>491</v>
      </c>
      <c r="C156" s="93"/>
      <c r="D156" s="93"/>
      <c r="E156" s="93"/>
      <c r="F156" s="31"/>
      <c r="G156" s="51"/>
      <c r="H156" s="93"/>
      <c r="I156" s="51"/>
      <c r="J156" s="97"/>
      <c r="K156" s="107"/>
      <c r="L156" s="102"/>
      <c r="M156" s="119">
        <v>400000</v>
      </c>
      <c r="N156" s="261"/>
      <c r="O156" s="46" t="s">
        <v>493</v>
      </c>
      <c r="P156" s="119">
        <v>400000</v>
      </c>
    </row>
    <row r="157" spans="1:16" s="67" customFormat="1" ht="19.5" customHeight="1">
      <c r="A157" s="25"/>
      <c r="B157" s="16" t="s">
        <v>494</v>
      </c>
      <c r="C157" s="93"/>
      <c r="D157" s="93"/>
      <c r="E157" s="93"/>
      <c r="F157" s="31"/>
      <c r="G157" s="51"/>
      <c r="H157" s="93"/>
      <c r="I157" s="51"/>
      <c r="J157" s="97"/>
      <c r="K157" s="107"/>
      <c r="L157" s="102"/>
      <c r="M157" s="102">
        <v>200000</v>
      </c>
      <c r="N157" s="261"/>
      <c r="O157" s="46" t="s">
        <v>493</v>
      </c>
      <c r="P157" s="102">
        <v>200000</v>
      </c>
    </row>
    <row r="158" spans="1:16" ht="12.75" customHeight="1">
      <c r="A158" s="15"/>
      <c r="B158" s="16"/>
      <c r="C158" s="16"/>
      <c r="D158" s="16"/>
      <c r="E158" s="16"/>
      <c r="F158" s="23"/>
      <c r="G158" s="50"/>
      <c r="H158" s="46"/>
      <c r="I158" s="46"/>
      <c r="J158" s="15"/>
      <c r="K158" s="15"/>
      <c r="L158" s="102"/>
      <c r="M158" s="102"/>
      <c r="N158" s="261"/>
      <c r="O158" s="46"/>
      <c r="P158" s="102"/>
    </row>
    <row r="159" spans="1:16" s="67" customFormat="1" ht="19.5" customHeight="1">
      <c r="A159" s="25" t="s">
        <v>557</v>
      </c>
      <c r="B159" s="93"/>
      <c r="C159" s="93"/>
      <c r="D159" s="93"/>
      <c r="E159" s="93"/>
      <c r="F159" s="31"/>
      <c r="G159" s="113"/>
      <c r="H159" s="110" t="s">
        <v>723</v>
      </c>
      <c r="I159" s="51"/>
      <c r="J159" s="98"/>
      <c r="K159" s="111" t="s">
        <v>724</v>
      </c>
      <c r="L159" s="96" t="e">
        <f>SUM(L160,#REF!)</f>
        <v>#REF!</v>
      </c>
      <c r="M159" s="95" t="s">
        <v>107</v>
      </c>
      <c r="N159" s="260"/>
      <c r="O159" s="51" t="s">
        <v>492</v>
      </c>
      <c r="P159" s="95" t="s">
        <v>107</v>
      </c>
    </row>
    <row r="160" spans="1:16" s="67" customFormat="1" ht="19.5" customHeight="1">
      <c r="A160" s="25"/>
      <c r="B160" s="16" t="s">
        <v>592</v>
      </c>
      <c r="C160" s="93"/>
      <c r="D160" s="93"/>
      <c r="E160" s="93"/>
      <c r="F160" s="31"/>
      <c r="G160" s="51"/>
      <c r="H160" s="93"/>
      <c r="I160" s="51"/>
      <c r="J160" s="97"/>
      <c r="K160" s="107"/>
      <c r="L160" s="102"/>
      <c r="M160" s="119">
        <v>450000</v>
      </c>
      <c r="N160" s="261"/>
      <c r="O160" s="46" t="s">
        <v>555</v>
      </c>
      <c r="P160" s="119">
        <v>450000</v>
      </c>
    </row>
    <row r="161" spans="1:16" s="67" customFormat="1" ht="13.5" customHeight="1">
      <c r="A161" s="25"/>
      <c r="B161" s="16"/>
      <c r="C161" s="93"/>
      <c r="D161" s="93"/>
      <c r="E161" s="93"/>
      <c r="F161" s="31"/>
      <c r="G161" s="51"/>
      <c r="H161" s="93"/>
      <c r="I161" s="51"/>
      <c r="J161" s="97"/>
      <c r="K161" s="107"/>
      <c r="L161" s="102"/>
      <c r="M161" s="119"/>
      <c r="N161" s="261"/>
      <c r="O161" s="46"/>
      <c r="P161" s="119"/>
    </row>
    <row r="162" spans="1:16" s="67" customFormat="1" ht="19.5" customHeight="1">
      <c r="A162" s="25" t="s">
        <v>593</v>
      </c>
      <c r="B162" s="93"/>
      <c r="C162" s="93"/>
      <c r="D162" s="93"/>
      <c r="E162" s="93"/>
      <c r="F162" s="31"/>
      <c r="G162" s="113"/>
      <c r="H162" s="110" t="s">
        <v>723</v>
      </c>
      <c r="I162" s="51"/>
      <c r="J162" s="98"/>
      <c r="K162" s="111" t="s">
        <v>724</v>
      </c>
      <c r="L162" s="96" t="e">
        <f>SUM(L164,#REF!)</f>
        <v>#REF!</v>
      </c>
      <c r="M162" s="95" t="s">
        <v>107</v>
      </c>
      <c r="N162" s="260"/>
      <c r="O162" s="51" t="s">
        <v>323</v>
      </c>
      <c r="P162" s="95" t="s">
        <v>107</v>
      </c>
    </row>
    <row r="163" spans="1:16" s="67" customFormat="1" ht="19.5" customHeight="1">
      <c r="A163" s="25"/>
      <c r="B163" s="16" t="s">
        <v>594</v>
      </c>
      <c r="C163" s="93"/>
      <c r="D163" s="93"/>
      <c r="E163" s="93"/>
      <c r="F163" s="31"/>
      <c r="G163" s="112"/>
      <c r="H163" s="110"/>
      <c r="I163" s="51"/>
      <c r="J163" s="98"/>
      <c r="K163" s="157"/>
      <c r="L163" s="96"/>
      <c r="M163" s="119">
        <v>350000</v>
      </c>
      <c r="N163" s="260"/>
      <c r="O163" s="51"/>
      <c r="P163" s="119">
        <v>350000</v>
      </c>
    </row>
    <row r="164" spans="1:16" ht="14.25" customHeight="1">
      <c r="A164" s="15"/>
      <c r="B164" s="16"/>
      <c r="C164" s="16"/>
      <c r="D164" s="16"/>
      <c r="E164" s="16"/>
      <c r="F164" s="23"/>
      <c r="G164" s="50"/>
      <c r="H164" s="110"/>
      <c r="I164" s="51"/>
      <c r="J164" s="159"/>
      <c r="K164" s="157"/>
      <c r="L164" s="102"/>
      <c r="M164" s="102"/>
      <c r="N164" s="261"/>
      <c r="O164" s="46"/>
      <c r="P164" s="102"/>
    </row>
    <row r="165" spans="1:16" s="67" customFormat="1" ht="19.5" customHeight="1">
      <c r="A165" s="25" t="s">
        <v>202</v>
      </c>
      <c r="B165" s="93"/>
      <c r="C165" s="93"/>
      <c r="D165" s="93"/>
      <c r="E165" s="93"/>
      <c r="F165" s="31"/>
      <c r="G165" s="93"/>
      <c r="H165" s="94"/>
      <c r="I165" s="94"/>
      <c r="J165" s="94"/>
      <c r="K165" s="94"/>
      <c r="L165" s="105" t="e">
        <f>SUM(L166,#REF!,L148)</f>
        <v>#REF!</v>
      </c>
      <c r="M165" s="105">
        <f>SUM(M166,M184)</f>
        <v>1001700</v>
      </c>
      <c r="N165" s="300"/>
      <c r="O165" s="51"/>
      <c r="P165" s="105">
        <f>SUM(P166,P184)</f>
        <v>1017900</v>
      </c>
    </row>
    <row r="166" spans="1:16" s="67" customFormat="1" ht="19.5" customHeight="1">
      <c r="A166" s="25" t="s">
        <v>117</v>
      </c>
      <c r="B166" s="93"/>
      <c r="C166" s="93"/>
      <c r="D166" s="93"/>
      <c r="E166" s="93"/>
      <c r="F166" s="31"/>
      <c r="G166" s="93"/>
      <c r="H166" s="94"/>
      <c r="I166" s="94"/>
      <c r="J166" s="94"/>
      <c r="K166" s="94"/>
      <c r="L166" s="96">
        <f>SUM(L167)</f>
        <v>755000</v>
      </c>
      <c r="M166" s="96">
        <f>SUM(M167)</f>
        <v>800000</v>
      </c>
      <c r="N166" s="260"/>
      <c r="O166" s="51"/>
      <c r="P166" s="96">
        <f>SUM(P167)</f>
        <v>830000</v>
      </c>
    </row>
    <row r="167" spans="1:16" s="2" customFormat="1" ht="19.5" customHeight="1">
      <c r="A167" s="25" t="s">
        <v>366</v>
      </c>
      <c r="B167" s="93"/>
      <c r="C167" s="93"/>
      <c r="D167" s="93"/>
      <c r="E167" s="93"/>
      <c r="F167" s="31"/>
      <c r="G167" s="93"/>
      <c r="H167" s="110" t="s">
        <v>723</v>
      </c>
      <c r="I167" s="51"/>
      <c r="J167" s="98"/>
      <c r="K167" s="111" t="s">
        <v>724</v>
      </c>
      <c r="L167" s="96">
        <f>SUM(L169:L183)</f>
        <v>755000</v>
      </c>
      <c r="M167" s="96">
        <v>800000</v>
      </c>
      <c r="N167" s="260"/>
      <c r="O167" s="51" t="s">
        <v>512</v>
      </c>
      <c r="P167" s="96">
        <v>830000</v>
      </c>
    </row>
    <row r="168" spans="1:16" ht="18.75">
      <c r="A168" s="15"/>
      <c r="B168" s="16" t="s">
        <v>695</v>
      </c>
      <c r="C168" s="16"/>
      <c r="D168" s="16"/>
      <c r="E168" s="16"/>
      <c r="F168" s="23"/>
      <c r="G168" s="46"/>
      <c r="H168" s="16"/>
      <c r="I168" s="46"/>
      <c r="J168" s="16"/>
      <c r="K168" s="46"/>
      <c r="L168" s="102"/>
      <c r="M168" s="102"/>
      <c r="N168" s="261"/>
      <c r="O168" s="46"/>
      <c r="P168" s="102"/>
    </row>
    <row r="169" spans="1:16" s="326" customFormat="1" ht="18.75">
      <c r="A169" s="315"/>
      <c r="B169" s="316"/>
      <c r="C169" s="316" t="s">
        <v>43</v>
      </c>
      <c r="D169" s="316"/>
      <c r="E169" s="316"/>
      <c r="F169" s="317"/>
      <c r="G169" s="325"/>
      <c r="H169" s="321"/>
      <c r="I169" s="325"/>
      <c r="J169" s="316"/>
      <c r="K169" s="319"/>
      <c r="L169" s="374" t="s">
        <v>107</v>
      </c>
      <c r="M169" s="322"/>
      <c r="N169" s="375"/>
      <c r="O169" s="325"/>
      <c r="P169" s="322"/>
    </row>
    <row r="170" spans="1:16" s="326" customFormat="1" ht="18.75">
      <c r="A170" s="315"/>
      <c r="B170" s="316"/>
      <c r="C170" s="316" t="s">
        <v>41</v>
      </c>
      <c r="D170" s="316"/>
      <c r="E170" s="316"/>
      <c r="F170" s="317"/>
      <c r="G170" s="325"/>
      <c r="H170" s="373"/>
      <c r="I170" s="325"/>
      <c r="J170" s="316"/>
      <c r="K170" s="319"/>
      <c r="L170" s="322">
        <v>30000</v>
      </c>
      <c r="M170" s="322"/>
      <c r="N170" s="375"/>
      <c r="O170" s="325"/>
      <c r="P170" s="322"/>
    </row>
    <row r="171" spans="1:16" s="326" customFormat="1" ht="18.75">
      <c r="A171" s="315"/>
      <c r="B171" s="316"/>
      <c r="C171" s="316" t="s">
        <v>42</v>
      </c>
      <c r="D171" s="316"/>
      <c r="E171" s="316"/>
      <c r="F171" s="317"/>
      <c r="G171" s="325"/>
      <c r="H171" s="373"/>
      <c r="I171" s="325"/>
      <c r="J171" s="316"/>
      <c r="K171" s="319"/>
      <c r="L171" s="322"/>
      <c r="M171" s="322"/>
      <c r="N171" s="375"/>
      <c r="O171" s="325"/>
      <c r="P171" s="322"/>
    </row>
    <row r="172" spans="1:16" s="326" customFormat="1" ht="18.75">
      <c r="A172" s="315"/>
      <c r="B172" s="316"/>
      <c r="C172" s="316" t="s">
        <v>44</v>
      </c>
      <c r="D172" s="316"/>
      <c r="E172" s="316"/>
      <c r="F172" s="317"/>
      <c r="G172" s="325"/>
      <c r="H172" s="321"/>
      <c r="I172" s="325"/>
      <c r="J172" s="316"/>
      <c r="K172" s="319"/>
      <c r="L172" s="322">
        <v>300000</v>
      </c>
      <c r="M172" s="322"/>
      <c r="N172" s="375"/>
      <c r="O172" s="325"/>
      <c r="P172" s="322"/>
    </row>
    <row r="173" spans="1:16" s="382" customFormat="1" ht="19.5" customHeight="1">
      <c r="A173" s="376"/>
      <c r="B173" s="377"/>
      <c r="C173" s="377" t="s">
        <v>45</v>
      </c>
      <c r="D173" s="377"/>
      <c r="E173" s="377"/>
      <c r="F173" s="378"/>
      <c r="G173" s="379"/>
      <c r="H173" s="321"/>
      <c r="I173" s="379"/>
      <c r="J173" s="377"/>
      <c r="K173" s="380"/>
      <c r="L173" s="323"/>
      <c r="M173" s="323"/>
      <c r="N173" s="381"/>
      <c r="O173" s="379"/>
      <c r="P173" s="323"/>
    </row>
    <row r="174" spans="1:16" s="326" customFormat="1" ht="18.75">
      <c r="A174" s="315"/>
      <c r="B174" s="316"/>
      <c r="C174" s="316" t="s">
        <v>171</v>
      </c>
      <c r="D174" s="316"/>
      <c r="E174" s="316"/>
      <c r="F174" s="317"/>
      <c r="G174" s="325"/>
      <c r="H174" s="373"/>
      <c r="I174" s="325"/>
      <c r="J174" s="316"/>
      <c r="K174" s="319"/>
      <c r="L174" s="322"/>
      <c r="M174" s="322"/>
      <c r="N174" s="375"/>
      <c r="O174" s="325"/>
      <c r="P174" s="322"/>
    </row>
    <row r="175" spans="1:16" s="326" customFormat="1" ht="18.75">
      <c r="A175" s="315"/>
      <c r="B175" s="316"/>
      <c r="C175" s="316" t="s">
        <v>170</v>
      </c>
      <c r="D175" s="316"/>
      <c r="E175" s="316"/>
      <c r="F175" s="317"/>
      <c r="G175" s="325"/>
      <c r="H175" s="373"/>
      <c r="I175" s="325"/>
      <c r="J175" s="316"/>
      <c r="K175" s="319"/>
      <c r="L175" s="322">
        <v>15000</v>
      </c>
      <c r="M175" s="322"/>
      <c r="N175" s="375"/>
      <c r="O175" s="325"/>
      <c r="P175" s="322"/>
    </row>
    <row r="176" spans="1:16" s="326" customFormat="1" ht="18.75">
      <c r="A176" s="315"/>
      <c r="B176" s="316"/>
      <c r="C176" s="316" t="s">
        <v>46</v>
      </c>
      <c r="D176" s="316"/>
      <c r="E176" s="316"/>
      <c r="F176" s="317"/>
      <c r="G176" s="325"/>
      <c r="H176" s="321"/>
      <c r="I176" s="325"/>
      <c r="J176" s="316"/>
      <c r="K176" s="319"/>
      <c r="L176" s="322">
        <v>90000</v>
      </c>
      <c r="M176" s="322"/>
      <c r="N176" s="375"/>
      <c r="O176" s="325"/>
      <c r="P176" s="322"/>
    </row>
    <row r="177" spans="1:16" s="326" customFormat="1" ht="18.75">
      <c r="A177" s="315"/>
      <c r="B177" s="316"/>
      <c r="C177" s="316" t="s">
        <v>169</v>
      </c>
      <c r="D177" s="316"/>
      <c r="E177" s="316"/>
      <c r="F177" s="317"/>
      <c r="G177" s="325"/>
      <c r="H177" s="321"/>
      <c r="I177" s="325"/>
      <c r="J177" s="316"/>
      <c r="K177" s="319"/>
      <c r="L177" s="322">
        <v>160000</v>
      </c>
      <c r="M177" s="322"/>
      <c r="N177" s="375"/>
      <c r="O177" s="325"/>
      <c r="P177" s="322"/>
    </row>
    <row r="178" spans="1:16" s="326" customFormat="1" ht="18.75">
      <c r="A178" s="315"/>
      <c r="B178" s="316"/>
      <c r="C178" s="316" t="s">
        <v>168</v>
      </c>
      <c r="D178" s="316"/>
      <c r="E178" s="316"/>
      <c r="F178" s="317"/>
      <c r="G178" s="325"/>
      <c r="H178" s="319"/>
      <c r="I178" s="325"/>
      <c r="J178" s="316"/>
      <c r="K178" s="319"/>
      <c r="L178" s="322">
        <v>160000</v>
      </c>
      <c r="M178" s="322"/>
      <c r="N178" s="375"/>
      <c r="O178" s="325"/>
      <c r="P178" s="322"/>
    </row>
    <row r="179" spans="1:16" s="326" customFormat="1" ht="18.75">
      <c r="A179" s="315"/>
      <c r="B179" s="316"/>
      <c r="C179" s="316" t="s">
        <v>167</v>
      </c>
      <c r="D179" s="316"/>
      <c r="E179" s="316"/>
      <c r="F179" s="317"/>
      <c r="G179" s="325"/>
      <c r="H179" s="319"/>
      <c r="I179" s="325"/>
      <c r="J179" s="316"/>
      <c r="K179" s="319"/>
      <c r="L179" s="322"/>
      <c r="M179" s="322"/>
      <c r="N179" s="375"/>
      <c r="O179" s="325"/>
      <c r="P179" s="322"/>
    </row>
    <row r="180" spans="1:16" s="326" customFormat="1" ht="18.75">
      <c r="A180" s="315"/>
      <c r="B180" s="316"/>
      <c r="C180" s="316" t="s">
        <v>64</v>
      </c>
      <c r="D180" s="316"/>
      <c r="E180" s="316"/>
      <c r="F180" s="317"/>
      <c r="G180" s="325"/>
      <c r="H180" s="319"/>
      <c r="I180" s="319"/>
      <c r="J180" s="316"/>
      <c r="K180" s="319"/>
      <c r="L180" s="374" t="s">
        <v>107</v>
      </c>
      <c r="M180" s="322"/>
      <c r="N180" s="375"/>
      <c r="O180" s="325"/>
      <c r="P180" s="322"/>
    </row>
    <row r="181" spans="1:16" s="326" customFormat="1" ht="18.75">
      <c r="A181" s="315"/>
      <c r="B181" s="316"/>
      <c r="C181" s="316" t="s">
        <v>234</v>
      </c>
      <c r="D181" s="316"/>
      <c r="E181" s="316"/>
      <c r="F181" s="317"/>
      <c r="G181" s="325"/>
      <c r="H181" s="320"/>
      <c r="I181" s="319"/>
      <c r="J181" s="319"/>
      <c r="K181" s="319"/>
      <c r="L181" s="374" t="s">
        <v>107</v>
      </c>
      <c r="M181" s="322"/>
      <c r="N181" s="375"/>
      <c r="O181" s="325"/>
      <c r="P181" s="322"/>
    </row>
    <row r="182" spans="1:16" s="326" customFormat="1" ht="18.75">
      <c r="A182" s="315"/>
      <c r="B182" s="316"/>
      <c r="C182" s="316" t="s">
        <v>235</v>
      </c>
      <c r="D182" s="316"/>
      <c r="E182" s="316"/>
      <c r="F182" s="317"/>
      <c r="G182" s="325"/>
      <c r="H182" s="320"/>
      <c r="I182" s="319"/>
      <c r="J182" s="383"/>
      <c r="K182" s="319"/>
      <c r="L182" s="374"/>
      <c r="M182" s="322"/>
      <c r="N182" s="375"/>
      <c r="O182" s="325"/>
      <c r="P182" s="322"/>
    </row>
    <row r="183" spans="1:16" ht="18.75" customHeight="1">
      <c r="A183" s="15"/>
      <c r="B183" s="16"/>
      <c r="C183" s="16"/>
      <c r="D183" s="16"/>
      <c r="E183" s="16"/>
      <c r="F183" s="23"/>
      <c r="G183" s="46"/>
      <c r="H183" s="17"/>
      <c r="I183" s="46"/>
      <c r="J183" s="53"/>
      <c r="K183" s="53"/>
      <c r="L183" s="102"/>
      <c r="M183" s="102"/>
      <c r="N183" s="261"/>
      <c r="O183" s="46"/>
      <c r="P183" s="102"/>
    </row>
    <row r="184" spans="1:16" s="67" customFormat="1" ht="19.5" customHeight="1">
      <c r="A184" s="25" t="s">
        <v>118</v>
      </c>
      <c r="B184" s="93"/>
      <c r="C184" s="93"/>
      <c r="D184" s="93"/>
      <c r="E184" s="93"/>
      <c r="F184" s="31"/>
      <c r="G184" s="93"/>
      <c r="H184" s="94"/>
      <c r="I184" s="94"/>
      <c r="J184" s="94"/>
      <c r="K184" s="94"/>
      <c r="L184" s="96">
        <f>SUM(L185,L189)</f>
        <v>63200</v>
      </c>
      <c r="M184" s="96">
        <f>SUM(M185,M189)</f>
        <v>201700</v>
      </c>
      <c r="N184" s="260"/>
      <c r="O184" s="51"/>
      <c r="P184" s="96">
        <f>SUM(P185,P189)</f>
        <v>187900</v>
      </c>
    </row>
    <row r="185" spans="1:16" s="2" customFormat="1" ht="19.5" customHeight="1">
      <c r="A185" s="25" t="s">
        <v>218</v>
      </c>
      <c r="B185" s="93"/>
      <c r="C185" s="93"/>
      <c r="D185" s="93"/>
      <c r="E185" s="93"/>
      <c r="F185" s="31"/>
      <c r="G185" s="93"/>
      <c r="H185" s="110" t="s">
        <v>723</v>
      </c>
      <c r="I185" s="51"/>
      <c r="J185" s="98"/>
      <c r="K185" s="111" t="s">
        <v>724</v>
      </c>
      <c r="L185" s="96">
        <f>SUM(L186:L187)</f>
        <v>57200</v>
      </c>
      <c r="M185" s="104">
        <f>SUM(M186:M187)</f>
        <v>100000</v>
      </c>
      <c r="N185" s="301"/>
      <c r="O185" s="51"/>
      <c r="P185" s="104">
        <f>SUM(P186:P187)</f>
        <v>70000</v>
      </c>
    </row>
    <row r="186" spans="1:16" ht="19.5" customHeight="1" hidden="1">
      <c r="A186" s="15"/>
      <c r="B186" s="16" t="s">
        <v>119</v>
      </c>
      <c r="C186" s="16"/>
      <c r="D186" s="16"/>
      <c r="E186" s="16"/>
      <c r="F186" s="23"/>
      <c r="G186" s="17" t="s">
        <v>107</v>
      </c>
      <c r="H186" s="93"/>
      <c r="I186" s="51"/>
      <c r="J186" s="93"/>
      <c r="K186" s="51"/>
      <c r="L186" s="102">
        <v>50000</v>
      </c>
      <c r="M186" s="102">
        <v>20000</v>
      </c>
      <c r="N186" s="261"/>
      <c r="O186" s="46"/>
      <c r="P186" s="102">
        <v>20000</v>
      </c>
    </row>
    <row r="187" spans="1:16" ht="19.5" customHeight="1" hidden="1">
      <c r="A187" s="15"/>
      <c r="B187" s="16" t="s">
        <v>120</v>
      </c>
      <c r="C187" s="16"/>
      <c r="D187" s="16"/>
      <c r="E187" s="16"/>
      <c r="F187" s="23"/>
      <c r="G187" s="17" t="s">
        <v>107</v>
      </c>
      <c r="H187" s="93"/>
      <c r="I187" s="51"/>
      <c r="J187" s="93"/>
      <c r="K187" s="51"/>
      <c r="L187" s="102">
        <v>7200</v>
      </c>
      <c r="M187" s="102">
        <v>80000</v>
      </c>
      <c r="N187" s="261"/>
      <c r="O187" s="46"/>
      <c r="P187" s="102">
        <v>50000</v>
      </c>
    </row>
    <row r="188" spans="1:16" ht="19.5" customHeight="1" hidden="1">
      <c r="A188" s="15"/>
      <c r="B188" s="16" t="s">
        <v>121</v>
      </c>
      <c r="C188" s="16"/>
      <c r="D188" s="16"/>
      <c r="E188" s="16"/>
      <c r="F188" s="23"/>
      <c r="G188" s="116"/>
      <c r="H188" s="93"/>
      <c r="I188" s="51"/>
      <c r="J188" s="93"/>
      <c r="K188" s="51"/>
      <c r="L188" s="102"/>
      <c r="M188" s="103"/>
      <c r="N188" s="290"/>
      <c r="O188" s="46"/>
      <c r="P188" s="103"/>
    </row>
    <row r="189" spans="1:16" s="2" customFormat="1" ht="19.5" customHeight="1">
      <c r="A189" s="25" t="s">
        <v>429</v>
      </c>
      <c r="B189" s="93"/>
      <c r="C189" s="93"/>
      <c r="D189" s="93"/>
      <c r="E189" s="93"/>
      <c r="F189" s="31"/>
      <c r="G189" s="93"/>
      <c r="H189" s="110" t="s">
        <v>723</v>
      </c>
      <c r="I189" s="51"/>
      <c r="J189" s="98"/>
      <c r="K189" s="111" t="s">
        <v>724</v>
      </c>
      <c r="L189" s="96">
        <f>SUM(L190:L191)</f>
        <v>6000</v>
      </c>
      <c r="M189" s="104">
        <f>SUM(M190:M191)</f>
        <v>101700</v>
      </c>
      <c r="N189" s="301"/>
      <c r="O189" s="51"/>
      <c r="P189" s="104">
        <f>SUM(P190:P191)</f>
        <v>117900</v>
      </c>
    </row>
    <row r="190" spans="1:16" ht="19.5" customHeight="1" hidden="1">
      <c r="A190" s="15"/>
      <c r="B190" s="16" t="s">
        <v>65</v>
      </c>
      <c r="C190" s="16"/>
      <c r="D190" s="16"/>
      <c r="E190" s="16"/>
      <c r="F190" s="23"/>
      <c r="G190" s="17" t="s">
        <v>107</v>
      </c>
      <c r="H190" s="16"/>
      <c r="I190" s="46"/>
      <c r="J190" s="16"/>
      <c r="K190" s="46"/>
      <c r="L190" s="102">
        <v>6000</v>
      </c>
      <c r="M190" s="412">
        <v>15600</v>
      </c>
      <c r="N190" s="302"/>
      <c r="O190" s="46"/>
      <c r="P190" s="174">
        <v>17700</v>
      </c>
    </row>
    <row r="191" spans="1:16" ht="19.5" customHeight="1" hidden="1">
      <c r="A191" s="15"/>
      <c r="B191" s="16" t="s">
        <v>66</v>
      </c>
      <c r="C191" s="16"/>
      <c r="D191" s="16"/>
      <c r="E191" s="16"/>
      <c r="F191" s="23"/>
      <c r="G191" s="17" t="s">
        <v>107</v>
      </c>
      <c r="H191" s="16"/>
      <c r="I191" s="46"/>
      <c r="J191" s="16"/>
      <c r="K191" s="46"/>
      <c r="L191" s="102"/>
      <c r="M191" s="412">
        <v>86100</v>
      </c>
      <c r="N191" s="302"/>
      <c r="O191" s="46"/>
      <c r="P191" s="174">
        <v>100200</v>
      </c>
    </row>
    <row r="192" spans="1:16" ht="11.25" customHeight="1">
      <c r="A192" s="15"/>
      <c r="B192" s="16"/>
      <c r="C192" s="16"/>
      <c r="D192" s="16"/>
      <c r="E192" s="16"/>
      <c r="F192" s="23"/>
      <c r="G192" s="116"/>
      <c r="H192" s="16"/>
      <c r="I192" s="46"/>
      <c r="J192" s="16"/>
      <c r="K192" s="46"/>
      <c r="L192" s="102"/>
      <c r="M192" s="103"/>
      <c r="N192" s="290"/>
      <c r="O192" s="46"/>
      <c r="P192" s="103"/>
    </row>
    <row r="193" spans="1:16" s="2" customFormat="1" ht="19.5" customHeight="1">
      <c r="A193" s="25" t="s">
        <v>729</v>
      </c>
      <c r="B193" s="93"/>
      <c r="C193" s="121"/>
      <c r="D193" s="93"/>
      <c r="E193" s="93"/>
      <c r="F193" s="31"/>
      <c r="G193" s="31"/>
      <c r="H193" s="93"/>
      <c r="I193" s="51"/>
      <c r="J193" s="93"/>
      <c r="K193" s="51"/>
      <c r="L193" s="96">
        <f>SUM(L194)</f>
        <v>613700</v>
      </c>
      <c r="M193" s="386">
        <f>SUM(M194)</f>
        <v>498000</v>
      </c>
      <c r="N193" s="301"/>
      <c r="O193" s="46"/>
      <c r="P193" s="386">
        <f>SUM(P194)</f>
        <v>498000</v>
      </c>
    </row>
    <row r="194" spans="1:16" s="2" customFormat="1" ht="19.5" customHeight="1">
      <c r="A194" s="25" t="s">
        <v>730</v>
      </c>
      <c r="B194" s="93"/>
      <c r="C194" s="93"/>
      <c r="D194" s="93"/>
      <c r="E194" s="93"/>
      <c r="F194" s="31"/>
      <c r="G194" s="264" t="s">
        <v>560</v>
      </c>
      <c r="H194" s="93"/>
      <c r="I194" s="51"/>
      <c r="J194" s="93"/>
      <c r="K194" s="51"/>
      <c r="L194" s="96">
        <f>SUM(L195)</f>
        <v>613700</v>
      </c>
      <c r="M194" s="368">
        <f>SUM(M195)</f>
        <v>498000</v>
      </c>
      <c r="N194" s="260"/>
      <c r="O194" s="46" t="s">
        <v>558</v>
      </c>
      <c r="P194" s="368">
        <f>SUM(P195)</f>
        <v>498000</v>
      </c>
    </row>
    <row r="195" spans="1:16" s="2" customFormat="1" ht="19.5" customHeight="1">
      <c r="A195" s="25" t="s">
        <v>732</v>
      </c>
      <c r="B195" s="93"/>
      <c r="C195" s="93"/>
      <c r="D195" s="93"/>
      <c r="E195" s="93"/>
      <c r="F195" s="31"/>
      <c r="G195" s="265" t="s">
        <v>561</v>
      </c>
      <c r="H195" s="110" t="s">
        <v>723</v>
      </c>
      <c r="I195" s="51"/>
      <c r="J195" s="98"/>
      <c r="K195" s="111" t="s">
        <v>724</v>
      </c>
      <c r="L195" s="96">
        <f>SUM(L196:L197)</f>
        <v>613700</v>
      </c>
      <c r="M195" s="368">
        <v>498000</v>
      </c>
      <c r="N195" s="260"/>
      <c r="O195" s="51"/>
      <c r="P195" s="368">
        <v>498000</v>
      </c>
    </row>
    <row r="196" spans="1:16" s="2" customFormat="1" ht="18.75" customHeight="1">
      <c r="A196" s="25" t="s">
        <v>731</v>
      </c>
      <c r="B196" s="93"/>
      <c r="C196" s="93"/>
      <c r="D196" s="93"/>
      <c r="E196" s="93"/>
      <c r="F196" s="31"/>
      <c r="G196" s="31"/>
      <c r="H196" s="93"/>
      <c r="I196" s="51"/>
      <c r="J196" s="93"/>
      <c r="K196" s="51"/>
      <c r="L196" s="96"/>
      <c r="M196" s="96"/>
      <c r="N196" s="260"/>
      <c r="O196" s="51"/>
      <c r="P196" s="96"/>
    </row>
    <row r="197" spans="1:16" ht="18.75">
      <c r="A197" s="15"/>
      <c r="B197" s="16" t="s">
        <v>313</v>
      </c>
      <c r="C197" s="16"/>
      <c r="D197" s="16"/>
      <c r="E197" s="16"/>
      <c r="F197" s="23"/>
      <c r="G197" s="116"/>
      <c r="H197" s="17" t="s">
        <v>439</v>
      </c>
      <c r="I197" s="245" t="s">
        <v>653</v>
      </c>
      <c r="J197" s="98"/>
      <c r="K197" s="111"/>
      <c r="L197" s="102">
        <v>613700</v>
      </c>
      <c r="M197" s="102">
        <v>120000</v>
      </c>
      <c r="N197" s="261"/>
      <c r="O197" s="46" t="s">
        <v>559</v>
      </c>
      <c r="P197" s="102">
        <v>120000</v>
      </c>
    </row>
    <row r="198" spans="1:16" s="145" customFormat="1" ht="18.75">
      <c r="A198" s="143"/>
      <c r="B198" s="141" t="s">
        <v>314</v>
      </c>
      <c r="C198" s="141"/>
      <c r="D198" s="141"/>
      <c r="E198" s="141"/>
      <c r="F198" s="144"/>
      <c r="G198" s="122"/>
      <c r="H198" s="146"/>
      <c r="I198" s="133"/>
      <c r="J198" s="134"/>
      <c r="K198" s="135"/>
      <c r="L198" s="142"/>
      <c r="M198" s="142"/>
      <c r="N198" s="243"/>
      <c r="O198" s="46"/>
      <c r="P198" s="142"/>
    </row>
    <row r="199" spans="1:16" s="145" customFormat="1" ht="18.75">
      <c r="A199" s="143"/>
      <c r="B199" s="141" t="s">
        <v>696</v>
      </c>
      <c r="C199" s="141"/>
      <c r="D199" s="141"/>
      <c r="E199" s="141"/>
      <c r="F199" s="144"/>
      <c r="G199" s="122"/>
      <c r="H199" s="146"/>
      <c r="I199" s="133"/>
      <c r="J199" s="134"/>
      <c r="K199" s="135"/>
      <c r="L199" s="142"/>
      <c r="M199" s="142">
        <v>150000</v>
      </c>
      <c r="N199" s="243"/>
      <c r="O199" s="46"/>
      <c r="P199" s="142">
        <v>150000</v>
      </c>
    </row>
    <row r="200" spans="1:16" s="145" customFormat="1" ht="18.75">
      <c r="A200" s="143"/>
      <c r="B200" s="141" t="s">
        <v>697</v>
      </c>
      <c r="C200" s="141"/>
      <c r="D200" s="141"/>
      <c r="E200" s="141"/>
      <c r="F200" s="144"/>
      <c r="G200" s="122"/>
      <c r="H200" s="146"/>
      <c r="I200" s="133"/>
      <c r="J200" s="134"/>
      <c r="K200" s="135"/>
      <c r="L200" s="142"/>
      <c r="M200" s="142"/>
      <c r="N200" s="243"/>
      <c r="O200" s="46"/>
      <c r="P200" s="142"/>
    </row>
    <row r="201" spans="1:16" s="361" customFormat="1" ht="18.75">
      <c r="A201" s="353"/>
      <c r="B201" s="354" t="s">
        <v>698</v>
      </c>
      <c r="C201" s="354"/>
      <c r="D201" s="354"/>
      <c r="E201" s="354"/>
      <c r="F201" s="355"/>
      <c r="G201" s="384"/>
      <c r="H201" s="385"/>
      <c r="I201" s="346"/>
      <c r="J201" s="17" t="s">
        <v>672</v>
      </c>
      <c r="K201" s="245" t="s">
        <v>693</v>
      </c>
      <c r="L201" s="359"/>
      <c r="M201" s="359">
        <v>10000</v>
      </c>
      <c r="N201" s="324"/>
      <c r="O201" s="325"/>
      <c r="P201" s="359">
        <v>10000</v>
      </c>
    </row>
    <row r="202" spans="1:16" ht="13.5" customHeight="1">
      <c r="A202" s="15"/>
      <c r="B202" s="16"/>
      <c r="C202" s="16"/>
      <c r="D202" s="16"/>
      <c r="E202" s="16"/>
      <c r="F202" s="23"/>
      <c r="G202" s="23"/>
      <c r="H202" s="16"/>
      <c r="I202" s="46"/>
      <c r="J202" s="16"/>
      <c r="K202" s="46"/>
      <c r="L202" s="102"/>
      <c r="M202" s="102"/>
      <c r="N202" s="261"/>
      <c r="O202" s="46"/>
      <c r="P202" s="102"/>
    </row>
    <row r="203" spans="1:16" s="67" customFormat="1" ht="19.5" customHeight="1">
      <c r="A203" s="456" t="s">
        <v>750</v>
      </c>
      <c r="B203" s="93"/>
      <c r="C203" s="93"/>
      <c r="D203" s="93"/>
      <c r="E203" s="93"/>
      <c r="F203" s="31"/>
      <c r="G203" s="112" t="s">
        <v>716</v>
      </c>
      <c r="H203" s="94"/>
      <c r="I203" s="94"/>
      <c r="J203" s="94"/>
      <c r="K203" s="94"/>
      <c r="L203" s="105" t="e">
        <f>SUM(#REF!,L166,L184)</f>
        <v>#REF!</v>
      </c>
      <c r="M203" s="136">
        <f>SUM(M204)</f>
        <v>694800</v>
      </c>
      <c r="N203" s="257">
        <f>SUM(N204+N242,N268)</f>
        <v>892700</v>
      </c>
      <c r="O203" s="51"/>
      <c r="P203" s="136" t="e">
        <f>SUM(P204+P242,P268)</f>
        <v>#REF!</v>
      </c>
    </row>
    <row r="204" spans="1:16" s="67" customFormat="1" ht="19.5" customHeight="1">
      <c r="A204" s="456" t="s">
        <v>522</v>
      </c>
      <c r="B204" s="93"/>
      <c r="C204" s="93"/>
      <c r="D204" s="93"/>
      <c r="E204" s="93"/>
      <c r="F204" s="31"/>
      <c r="G204" s="112" t="s">
        <v>716</v>
      </c>
      <c r="H204" s="110" t="s">
        <v>723</v>
      </c>
      <c r="I204" s="51"/>
      <c r="J204" s="98"/>
      <c r="K204" s="111" t="s">
        <v>724</v>
      </c>
      <c r="L204" s="105" t="e">
        <f>SUM(#REF!,#REF!,#REF!)</f>
        <v>#REF!</v>
      </c>
      <c r="M204" s="136">
        <f>SUM(M205:M233)</f>
        <v>694800</v>
      </c>
      <c r="N204" s="289">
        <v>584000</v>
      </c>
      <c r="O204" s="158"/>
      <c r="P204" s="136" t="e">
        <f>SUM(#REF!+#REF!)</f>
        <v>#REF!</v>
      </c>
    </row>
    <row r="205" spans="1:16" s="426" customFormat="1" ht="18.75">
      <c r="A205" s="413"/>
      <c r="B205" s="414" t="s">
        <v>733</v>
      </c>
      <c r="C205" s="415"/>
      <c r="D205" s="416"/>
      <c r="E205" s="415"/>
      <c r="F205" s="416"/>
      <c r="G205" s="417"/>
      <c r="H205" s="418"/>
      <c r="I205" s="419"/>
      <c r="J205" s="420"/>
      <c r="K205" s="421" t="s">
        <v>707</v>
      </c>
      <c r="L205" s="422"/>
      <c r="M205" s="423">
        <v>15100</v>
      </c>
      <c r="N205" s="424"/>
      <c r="O205" s="425" t="s">
        <v>574</v>
      </c>
      <c r="P205" s="423">
        <v>20000</v>
      </c>
    </row>
    <row r="206" spans="1:17" s="434" customFormat="1" ht="19.5" customHeight="1">
      <c r="A206" s="427"/>
      <c r="B206" s="401" t="s">
        <v>734</v>
      </c>
      <c r="C206" s="428"/>
      <c r="D206" s="429"/>
      <c r="E206" s="428"/>
      <c r="F206" s="429"/>
      <c r="G206" s="430"/>
      <c r="H206" s="431"/>
      <c r="I206" s="432"/>
      <c r="J206" s="432"/>
      <c r="K206" s="421" t="s">
        <v>707</v>
      </c>
      <c r="L206" s="422"/>
      <c r="M206" s="423">
        <v>16000</v>
      </c>
      <c r="N206" s="424"/>
      <c r="O206" s="425" t="s">
        <v>574</v>
      </c>
      <c r="P206" s="423">
        <v>20000</v>
      </c>
      <c r="Q206" s="433"/>
    </row>
    <row r="207" spans="1:17" s="434" customFormat="1" ht="19.5" customHeight="1">
      <c r="A207" s="435"/>
      <c r="B207" s="414" t="s">
        <v>735</v>
      </c>
      <c r="C207" s="401"/>
      <c r="D207" s="437"/>
      <c r="E207" s="401"/>
      <c r="F207" s="437"/>
      <c r="G207" s="438"/>
      <c r="H207" s="439"/>
      <c r="I207" s="440"/>
      <c r="J207" s="439" t="s">
        <v>632</v>
      </c>
      <c r="K207" s="439" t="s">
        <v>693</v>
      </c>
      <c r="L207" s="440"/>
      <c r="M207" s="423">
        <v>50000</v>
      </c>
      <c r="N207" s="424"/>
      <c r="O207" s="441" t="s">
        <v>575</v>
      </c>
      <c r="P207" s="423">
        <v>80000</v>
      </c>
      <c r="Q207" s="433"/>
    </row>
    <row r="208" spans="1:17" s="434" customFormat="1" ht="19.5" customHeight="1">
      <c r="A208" s="435"/>
      <c r="B208" s="401"/>
      <c r="C208" s="401"/>
      <c r="D208" s="436"/>
      <c r="E208" s="401"/>
      <c r="F208" s="437"/>
      <c r="G208" s="438"/>
      <c r="H208" s="439"/>
      <c r="I208" s="442"/>
      <c r="J208" s="443"/>
      <c r="K208" s="439"/>
      <c r="L208" s="444"/>
      <c r="M208" s="423"/>
      <c r="N208" s="424"/>
      <c r="O208" s="441" t="s">
        <v>576</v>
      </c>
      <c r="P208" s="423"/>
      <c r="Q208" s="433"/>
    </row>
    <row r="209" spans="1:17" s="434" customFormat="1" ht="19.5" customHeight="1">
      <c r="A209" s="435"/>
      <c r="B209" s="401"/>
      <c r="C209" s="401"/>
      <c r="D209" s="436"/>
      <c r="E209" s="401"/>
      <c r="F209" s="437"/>
      <c r="G209" s="438"/>
      <c r="H209" s="439"/>
      <c r="I209" s="442"/>
      <c r="J209" s="443"/>
      <c r="K209" s="439"/>
      <c r="L209" s="444"/>
      <c r="M209" s="423"/>
      <c r="N209" s="424"/>
      <c r="O209" s="441" t="s">
        <v>703</v>
      </c>
      <c r="P209" s="423"/>
      <c r="Q209" s="433"/>
    </row>
    <row r="210" spans="1:17" s="434" customFormat="1" ht="19.5" customHeight="1">
      <c r="A210" s="435"/>
      <c r="B210" s="414" t="s">
        <v>736</v>
      </c>
      <c r="C210" s="401"/>
      <c r="D210" s="437"/>
      <c r="E210" s="401"/>
      <c r="F210" s="437"/>
      <c r="G210" s="438"/>
      <c r="H210" s="439"/>
      <c r="I210" s="440"/>
      <c r="J210" s="439" t="s">
        <v>632</v>
      </c>
      <c r="K210" s="439" t="s">
        <v>693</v>
      </c>
      <c r="L210" s="440"/>
      <c r="M210" s="423">
        <v>30000</v>
      </c>
      <c r="N210" s="424"/>
      <c r="O210" s="441" t="s">
        <v>705</v>
      </c>
      <c r="P210" s="423">
        <v>30000</v>
      </c>
      <c r="Q210" s="433"/>
    </row>
    <row r="211" spans="1:17" s="434" customFormat="1" ht="19.5" customHeight="1">
      <c r="A211" s="435"/>
      <c r="B211" s="401" t="s">
        <v>704</v>
      </c>
      <c r="C211" s="401"/>
      <c r="D211" s="437"/>
      <c r="E211" s="401"/>
      <c r="F211" s="437"/>
      <c r="G211" s="438"/>
      <c r="H211" s="439"/>
      <c r="I211" s="442"/>
      <c r="J211" s="443"/>
      <c r="K211" s="439"/>
      <c r="L211" s="444"/>
      <c r="M211" s="423"/>
      <c r="N211" s="424"/>
      <c r="O211" s="441"/>
      <c r="P211" s="423"/>
      <c r="Q211" s="433"/>
    </row>
    <row r="212" spans="1:17" s="273" customFormat="1" ht="19.5" customHeight="1">
      <c r="A212" s="208"/>
      <c r="B212" s="16" t="s">
        <v>737</v>
      </c>
      <c r="C212" s="16"/>
      <c r="D212" s="45"/>
      <c r="E212" s="16"/>
      <c r="F212" s="45"/>
      <c r="G212" s="196"/>
      <c r="H212" s="17" t="s">
        <v>577</v>
      </c>
      <c r="I212" s="107"/>
      <c r="J212" s="126"/>
      <c r="K212" s="17"/>
      <c r="L212" s="123"/>
      <c r="M212" s="256">
        <v>10400</v>
      </c>
      <c r="N212" s="269"/>
      <c r="O212" s="106" t="s">
        <v>578</v>
      </c>
      <c r="P212" s="256">
        <v>20000</v>
      </c>
      <c r="Q212" s="272"/>
    </row>
    <row r="213" spans="1:17" s="273" customFormat="1" ht="19.5" customHeight="1">
      <c r="A213" s="208"/>
      <c r="B213" s="16" t="s">
        <v>738</v>
      </c>
      <c r="C213" s="16"/>
      <c r="D213" s="45"/>
      <c r="E213" s="16"/>
      <c r="F213" s="45"/>
      <c r="G213" s="196"/>
      <c r="H213" s="17"/>
      <c r="I213" s="107"/>
      <c r="J213" s="126"/>
      <c r="K213" s="17"/>
      <c r="L213" s="123"/>
      <c r="M213" s="256">
        <v>50000</v>
      </c>
      <c r="N213" s="269"/>
      <c r="O213" s="106" t="s">
        <v>705</v>
      </c>
      <c r="P213" s="256">
        <v>50000</v>
      </c>
      <c r="Q213" s="272"/>
    </row>
    <row r="214" spans="1:17" s="273" customFormat="1" ht="19.5" customHeight="1">
      <c r="A214" s="208"/>
      <c r="B214" s="16" t="s">
        <v>739</v>
      </c>
      <c r="C214" s="16"/>
      <c r="D214" s="45"/>
      <c r="E214" s="16"/>
      <c r="F214" s="45"/>
      <c r="G214" s="196"/>
      <c r="H214" s="17"/>
      <c r="I214" s="17" t="s">
        <v>630</v>
      </c>
      <c r="J214" s="17" t="s">
        <v>632</v>
      </c>
      <c r="K214" s="53"/>
      <c r="L214" s="53"/>
      <c r="M214" s="256">
        <v>14000</v>
      </c>
      <c r="N214" s="269"/>
      <c r="O214" s="106" t="s">
        <v>579</v>
      </c>
      <c r="P214" s="256">
        <v>20000</v>
      </c>
      <c r="Q214" s="272"/>
    </row>
    <row r="215" spans="1:17" s="273" customFormat="1" ht="19.5" customHeight="1">
      <c r="A215" s="208"/>
      <c r="B215" s="16"/>
      <c r="C215" s="16"/>
      <c r="D215" s="44"/>
      <c r="E215" s="16"/>
      <c r="F215" s="45"/>
      <c r="G215" s="196"/>
      <c r="H215" s="17"/>
      <c r="I215" s="50"/>
      <c r="J215" s="123"/>
      <c r="K215" s="53"/>
      <c r="L215" s="123"/>
      <c r="M215" s="256"/>
      <c r="N215" s="269"/>
      <c r="O215" s="106" t="s">
        <v>445</v>
      </c>
      <c r="P215" s="256"/>
      <c r="Q215" s="272"/>
    </row>
    <row r="216" spans="1:17" s="273" customFormat="1" ht="19.5" customHeight="1">
      <c r="A216" s="208"/>
      <c r="B216" s="16" t="s">
        <v>740</v>
      </c>
      <c r="C216" s="16"/>
      <c r="D216" s="44"/>
      <c r="E216" s="16"/>
      <c r="F216" s="45"/>
      <c r="G216" s="196"/>
      <c r="H216" s="446"/>
      <c r="I216" s="446"/>
      <c r="J216" s="447"/>
      <c r="K216" s="447"/>
      <c r="L216" s="53"/>
      <c r="M216" s="256">
        <v>20000</v>
      </c>
      <c r="N216" s="269"/>
      <c r="O216" s="106" t="s">
        <v>580</v>
      </c>
      <c r="P216" s="256">
        <v>20000</v>
      </c>
      <c r="Q216" s="272"/>
    </row>
    <row r="217" spans="1:17" s="273" customFormat="1" ht="19.5" customHeight="1">
      <c r="A217" s="208"/>
      <c r="B217" s="16"/>
      <c r="C217" s="16"/>
      <c r="D217" s="44"/>
      <c r="E217" s="16"/>
      <c r="F217" s="45"/>
      <c r="G217" s="196"/>
      <c r="H217" s="17"/>
      <c r="I217" s="50"/>
      <c r="J217" s="123"/>
      <c r="K217" s="53"/>
      <c r="L217" s="123"/>
      <c r="M217" s="256"/>
      <c r="N217" s="269"/>
      <c r="O217" s="106" t="s">
        <v>445</v>
      </c>
      <c r="P217" s="256"/>
      <c r="Q217" s="272"/>
    </row>
    <row r="218" spans="1:17" s="273" customFormat="1" ht="19.5" customHeight="1">
      <c r="A218" s="208"/>
      <c r="B218" s="16" t="s">
        <v>741</v>
      </c>
      <c r="C218" s="16"/>
      <c r="D218" s="45"/>
      <c r="E218" s="16"/>
      <c r="F218" s="45"/>
      <c r="G218" s="196"/>
      <c r="H218" s="446"/>
      <c r="I218" s="448"/>
      <c r="J218" s="449"/>
      <c r="K218" s="447"/>
      <c r="L218" s="123"/>
      <c r="M218" s="256">
        <v>20000</v>
      </c>
      <c r="N218" s="269"/>
      <c r="O218" s="106" t="s">
        <v>706</v>
      </c>
      <c r="P218" s="256"/>
      <c r="Q218" s="272"/>
    </row>
    <row r="219" spans="1:17" s="273" customFormat="1" ht="19.5" customHeight="1">
      <c r="A219" s="208"/>
      <c r="B219" s="16" t="s">
        <v>742</v>
      </c>
      <c r="C219" s="16"/>
      <c r="D219" s="45"/>
      <c r="E219" s="16"/>
      <c r="F219" s="45"/>
      <c r="G219" s="196"/>
      <c r="H219" s="17"/>
      <c r="I219" s="50"/>
      <c r="J219" s="123"/>
      <c r="K219" s="17" t="s">
        <v>707</v>
      </c>
      <c r="L219" s="123"/>
      <c r="M219" s="256">
        <v>200000</v>
      </c>
      <c r="N219" s="269"/>
      <c r="O219" s="106" t="s">
        <v>708</v>
      </c>
      <c r="P219" s="256">
        <v>200000</v>
      </c>
      <c r="Q219" s="272"/>
    </row>
    <row r="220" spans="1:16" ht="19.5" customHeight="1">
      <c r="A220" s="15"/>
      <c r="B220" s="23" t="s">
        <v>743</v>
      </c>
      <c r="C220" s="16"/>
      <c r="D220" s="23"/>
      <c r="E220" s="16"/>
      <c r="F220" s="23"/>
      <c r="G220" s="116"/>
      <c r="H220" s="446"/>
      <c r="I220" s="448"/>
      <c r="J220" s="449"/>
      <c r="K220" s="447"/>
      <c r="L220" s="106"/>
      <c r="M220" s="256">
        <v>15000</v>
      </c>
      <c r="N220" s="269"/>
      <c r="O220" s="46" t="s">
        <v>578</v>
      </c>
      <c r="P220" s="256">
        <v>15000</v>
      </c>
    </row>
    <row r="221" spans="1:16" ht="19.5" customHeight="1">
      <c r="A221" s="15"/>
      <c r="B221" s="16"/>
      <c r="C221" s="16"/>
      <c r="D221" s="16"/>
      <c r="E221" s="16"/>
      <c r="F221" s="23" t="s">
        <v>744</v>
      </c>
      <c r="G221" s="116"/>
      <c r="H221" s="53"/>
      <c r="I221" s="107"/>
      <c r="J221" s="123"/>
      <c r="K221" s="123"/>
      <c r="L221" s="106"/>
      <c r="M221" s="256"/>
      <c r="N221" s="269"/>
      <c r="O221" s="46"/>
      <c r="P221" s="256"/>
    </row>
    <row r="222" spans="1:16" s="67" customFormat="1" ht="21" customHeight="1">
      <c r="A222" s="15"/>
      <c r="B222" s="23" t="s">
        <v>745</v>
      </c>
      <c r="C222" s="445"/>
      <c r="D222" s="274"/>
      <c r="E222" s="445"/>
      <c r="F222" s="274"/>
      <c r="G222" s="116"/>
      <c r="H222" s="123"/>
      <c r="I222" s="53"/>
      <c r="J222" s="107"/>
      <c r="K222" s="126" t="s">
        <v>707</v>
      </c>
      <c r="L222" s="106"/>
      <c r="M222" s="256">
        <v>50000</v>
      </c>
      <c r="N222" s="269"/>
      <c r="O222" s="175" t="s">
        <v>581</v>
      </c>
      <c r="P222" s="256">
        <v>70000</v>
      </c>
    </row>
    <row r="223" spans="1:16" ht="19.5" customHeight="1">
      <c r="A223" s="15"/>
      <c r="B223" s="16"/>
      <c r="C223" s="16"/>
      <c r="D223" s="16"/>
      <c r="E223" s="16"/>
      <c r="F223" s="23"/>
      <c r="G223" s="50"/>
      <c r="H223" s="53"/>
      <c r="I223" s="107"/>
      <c r="J223" s="123"/>
      <c r="K223" s="123"/>
      <c r="L223" s="271"/>
      <c r="M223" s="256"/>
      <c r="N223" s="269"/>
      <c r="O223" s="46" t="s">
        <v>582</v>
      </c>
      <c r="P223" s="256"/>
    </row>
    <row r="224" spans="1:16" ht="19.5" customHeight="1">
      <c r="A224" s="15"/>
      <c r="B224" s="16"/>
      <c r="C224" s="16"/>
      <c r="D224" s="16"/>
      <c r="E224" s="16"/>
      <c r="F224" s="23"/>
      <c r="G224" s="50"/>
      <c r="H224" s="53"/>
      <c r="I224" s="107"/>
      <c r="J224" s="123"/>
      <c r="K224" s="123"/>
      <c r="L224" s="271"/>
      <c r="M224" s="256"/>
      <c r="N224" s="269"/>
      <c r="O224" s="46" t="s">
        <v>583</v>
      </c>
      <c r="P224" s="256"/>
    </row>
    <row r="225" spans="1:16" s="139" customFormat="1" ht="18.75">
      <c r="A225" s="143"/>
      <c r="B225" s="23" t="s">
        <v>746</v>
      </c>
      <c r="C225" s="125"/>
      <c r="D225" s="170"/>
      <c r="E225" s="125"/>
      <c r="F225" s="170"/>
      <c r="G225" s="275"/>
      <c r="H225" s="279"/>
      <c r="I225" s="280"/>
      <c r="J225" s="281" t="s">
        <v>709</v>
      </c>
      <c r="K225" s="276"/>
      <c r="L225" s="142"/>
      <c r="M225" s="256">
        <v>34300</v>
      </c>
      <c r="N225" s="269"/>
      <c r="O225" s="221" t="s">
        <v>584</v>
      </c>
      <c r="P225" s="256">
        <v>60000</v>
      </c>
    </row>
    <row r="226" spans="1:16" s="139" customFormat="1" ht="18.75">
      <c r="A226" s="143"/>
      <c r="B226" s="16"/>
      <c r="C226" s="125"/>
      <c r="D226" s="125"/>
      <c r="E226" s="125"/>
      <c r="F226" s="170"/>
      <c r="G226" s="277"/>
      <c r="H226" s="279"/>
      <c r="I226" s="280"/>
      <c r="J226" s="281"/>
      <c r="K226" s="278"/>
      <c r="L226" s="206"/>
      <c r="M226" s="256"/>
      <c r="N226" s="269"/>
      <c r="O226" s="221" t="s">
        <v>585</v>
      </c>
      <c r="P226" s="256"/>
    </row>
    <row r="227" spans="1:16" s="139" customFormat="1" ht="18.75">
      <c r="A227" s="143"/>
      <c r="B227" s="16" t="s">
        <v>747</v>
      </c>
      <c r="C227" s="141"/>
      <c r="D227" s="16"/>
      <c r="E227" s="125"/>
      <c r="F227" s="170"/>
      <c r="G227" s="275"/>
      <c r="H227" s="279"/>
      <c r="I227" s="279"/>
      <c r="J227" s="388" t="s">
        <v>632</v>
      </c>
      <c r="K227" s="278" t="s">
        <v>693</v>
      </c>
      <c r="L227" s="142"/>
      <c r="M227" s="256">
        <v>140000</v>
      </c>
      <c r="N227" s="269"/>
      <c r="O227" s="221" t="s">
        <v>586</v>
      </c>
      <c r="P227" s="256">
        <v>140000</v>
      </c>
    </row>
    <row r="228" spans="1:16" s="139" customFormat="1" ht="18.75" customHeight="1">
      <c r="A228" s="143"/>
      <c r="B228" s="141"/>
      <c r="C228" s="141"/>
      <c r="D228" s="16"/>
      <c r="E228" s="125"/>
      <c r="F228" s="170"/>
      <c r="G228" s="275"/>
      <c r="H228" s="279"/>
      <c r="I228" s="279"/>
      <c r="J228" s="282"/>
      <c r="K228" s="278"/>
      <c r="L228" s="142"/>
      <c r="M228" s="256"/>
      <c r="N228" s="269"/>
      <c r="O228" s="221" t="s">
        <v>714</v>
      </c>
      <c r="P228" s="256"/>
    </row>
    <row r="229" spans="1:16" s="139" customFormat="1" ht="18.75">
      <c r="A229" s="143"/>
      <c r="B229" s="141"/>
      <c r="C229" s="141"/>
      <c r="D229" s="16"/>
      <c r="E229" s="125"/>
      <c r="F229" s="170"/>
      <c r="G229" s="275"/>
      <c r="H229" s="279"/>
      <c r="I229" s="279"/>
      <c r="J229" s="282"/>
      <c r="K229" s="278"/>
      <c r="L229" s="142"/>
      <c r="M229" s="256"/>
      <c r="N229" s="269"/>
      <c r="O229" s="221" t="s">
        <v>715</v>
      </c>
      <c r="P229" s="256"/>
    </row>
    <row r="230" spans="1:17" s="273" customFormat="1" ht="19.5" customHeight="1">
      <c r="A230" s="208"/>
      <c r="B230" s="16" t="s">
        <v>748</v>
      </c>
      <c r="C230" s="44"/>
      <c r="D230" s="16"/>
      <c r="E230" s="16"/>
      <c r="F230" s="45"/>
      <c r="G230" s="196" t="s">
        <v>710</v>
      </c>
      <c r="H230" s="17" t="s">
        <v>439</v>
      </c>
      <c r="I230" s="53"/>
      <c r="J230" s="17" t="s">
        <v>632</v>
      </c>
      <c r="K230" s="53"/>
      <c r="L230" s="53"/>
      <c r="M230" s="256">
        <v>10000</v>
      </c>
      <c r="N230" s="269"/>
      <c r="O230" s="106" t="s">
        <v>711</v>
      </c>
      <c r="P230" s="256">
        <v>30000</v>
      </c>
      <c r="Q230" s="272"/>
    </row>
    <row r="231" spans="1:16" s="139" customFormat="1" ht="18.75">
      <c r="A231" s="143"/>
      <c r="B231" s="16"/>
      <c r="C231" s="141"/>
      <c r="D231" s="16"/>
      <c r="E231" s="125"/>
      <c r="F231" s="170"/>
      <c r="G231" s="275"/>
      <c r="H231" s="279"/>
      <c r="I231" s="279"/>
      <c r="J231" s="282"/>
      <c r="K231" s="278"/>
      <c r="L231" s="142"/>
      <c r="M231" s="256"/>
      <c r="N231" s="269"/>
      <c r="O231" s="221" t="s">
        <v>712</v>
      </c>
      <c r="P231" s="256"/>
    </row>
    <row r="232" spans="1:16" s="139" customFormat="1" ht="18.75">
      <c r="A232" s="143"/>
      <c r="B232" s="16"/>
      <c r="C232" s="141"/>
      <c r="D232" s="16"/>
      <c r="E232" s="125"/>
      <c r="F232" s="170"/>
      <c r="G232" s="275"/>
      <c r="H232" s="279"/>
      <c r="I232" s="280"/>
      <c r="J232" s="281"/>
      <c r="K232" s="278"/>
      <c r="L232" s="142"/>
      <c r="M232" s="256"/>
      <c r="N232" s="269"/>
      <c r="O232" s="221" t="s">
        <v>713</v>
      </c>
      <c r="P232" s="256"/>
    </row>
    <row r="233" spans="1:16" s="139" customFormat="1" ht="18.75">
      <c r="A233" s="450"/>
      <c r="B233" s="199" t="s">
        <v>749</v>
      </c>
      <c r="C233" s="451"/>
      <c r="D233" s="38"/>
      <c r="E233" s="200"/>
      <c r="F233" s="452"/>
      <c r="G233" s="453"/>
      <c r="H233" s="446"/>
      <c r="I233" s="448"/>
      <c r="J233" s="449"/>
      <c r="K233" s="447"/>
      <c r="L233" s="454"/>
      <c r="M233" s="256">
        <v>20000</v>
      </c>
      <c r="N233" s="305"/>
      <c r="O233" s="455"/>
      <c r="P233" s="256"/>
    </row>
    <row r="234" spans="1:16" ht="15.75" customHeight="1">
      <c r="A234" s="198"/>
      <c r="B234" s="199"/>
      <c r="C234" s="199"/>
      <c r="D234" s="38"/>
      <c r="E234" s="200"/>
      <c r="F234" s="171"/>
      <c r="G234" s="203"/>
      <c r="H234" s="204"/>
      <c r="I234" s="182"/>
      <c r="J234" s="201"/>
      <c r="K234" s="205"/>
      <c r="L234" s="202"/>
      <c r="M234" s="256"/>
      <c r="N234" s="457"/>
      <c r="O234" s="287"/>
      <c r="P234" s="256"/>
    </row>
    <row r="235" spans="1:16" s="212" customFormat="1" ht="19.5" customHeight="1">
      <c r="A235" s="222" t="s">
        <v>236</v>
      </c>
      <c r="B235" s="223"/>
      <c r="C235" s="232"/>
      <c r="D235" s="232"/>
      <c r="E235" s="232"/>
      <c r="F235" s="233"/>
      <c r="G235" s="244" t="s">
        <v>0</v>
      </c>
      <c r="H235" s="232"/>
      <c r="I235" s="238"/>
      <c r="J235" s="232"/>
      <c r="K235" s="238"/>
      <c r="L235" s="237"/>
      <c r="M235" s="226">
        <f>SUM(M241)</f>
        <v>102000</v>
      </c>
      <c r="N235" s="243"/>
      <c r="O235" s="238"/>
      <c r="P235" s="237"/>
    </row>
    <row r="236" spans="1:16" s="212" customFormat="1" ht="19.5" customHeight="1">
      <c r="A236" s="222" t="s">
        <v>237</v>
      </c>
      <c r="B236" s="223"/>
      <c r="C236" s="232"/>
      <c r="D236" s="232"/>
      <c r="E236" s="232"/>
      <c r="F236" s="233"/>
      <c r="G236" s="244" t="s">
        <v>0</v>
      </c>
      <c r="H236" s="232"/>
      <c r="I236" s="238"/>
      <c r="J236" s="232"/>
      <c r="K236" s="238"/>
      <c r="L236" s="237"/>
      <c r="M236" s="226"/>
      <c r="N236" s="243"/>
      <c r="O236" s="238"/>
      <c r="P236" s="237"/>
    </row>
    <row r="237" spans="1:16" s="212" customFormat="1" ht="19.5" customHeight="1">
      <c r="A237" s="222" t="s">
        <v>430</v>
      </c>
      <c r="B237" s="223"/>
      <c r="C237" s="232"/>
      <c r="D237" s="232"/>
      <c r="E237" s="232"/>
      <c r="F237" s="233"/>
      <c r="G237" s="233"/>
      <c r="H237" s="235"/>
      <c r="I237" s="227"/>
      <c r="J237" s="230"/>
      <c r="K237" s="236"/>
      <c r="L237" s="237"/>
      <c r="M237" s="226"/>
      <c r="N237" s="243"/>
      <c r="O237" s="238"/>
      <c r="P237" s="237"/>
    </row>
    <row r="238" spans="1:16" s="212" customFormat="1" ht="19.5" customHeight="1">
      <c r="A238" s="222" t="s">
        <v>238</v>
      </c>
      <c r="B238" s="223"/>
      <c r="C238" s="232"/>
      <c r="D238" s="232"/>
      <c r="E238" s="232"/>
      <c r="F238" s="233"/>
      <c r="G238" s="244" t="s">
        <v>0</v>
      </c>
      <c r="H238" s="110" t="s">
        <v>723</v>
      </c>
      <c r="I238" s="227"/>
      <c r="J238" s="230"/>
      <c r="K238" s="111" t="s">
        <v>724</v>
      </c>
      <c r="L238" s="237"/>
      <c r="M238" s="237"/>
      <c r="N238" s="243"/>
      <c r="O238" s="227" t="s">
        <v>362</v>
      </c>
      <c r="P238" s="237"/>
    </row>
    <row r="239" spans="1:16" s="212" customFormat="1" ht="19.5" customHeight="1">
      <c r="A239" s="214"/>
      <c r="B239" s="232" t="s">
        <v>239</v>
      </c>
      <c r="C239" s="232"/>
      <c r="D239" s="232"/>
      <c r="E239" s="232"/>
      <c r="F239" s="233"/>
      <c r="G239" s="224"/>
      <c r="H239" s="232"/>
      <c r="I239" s="238"/>
      <c r="J239" s="232"/>
      <c r="K239" s="238"/>
      <c r="L239" s="237"/>
      <c r="M239" s="241" t="s">
        <v>361</v>
      </c>
      <c r="N239" s="243"/>
      <c r="O239" s="238"/>
      <c r="P239" s="241" t="s">
        <v>361</v>
      </c>
    </row>
    <row r="240" spans="1:16" ht="13.5" customHeight="1">
      <c r="A240" s="198"/>
      <c r="B240" s="199"/>
      <c r="C240" s="199"/>
      <c r="D240" s="38"/>
      <c r="E240" s="200"/>
      <c r="F240" s="171"/>
      <c r="G240" s="203"/>
      <c r="H240" s="204"/>
      <c r="I240" s="182"/>
      <c r="J240" s="201"/>
      <c r="K240" s="205"/>
      <c r="L240" s="202"/>
      <c r="M240" s="256"/>
      <c r="N240" s="457"/>
      <c r="O240" s="287"/>
      <c r="P240" s="256"/>
    </row>
    <row r="241" spans="1:16" ht="21.75" customHeight="1">
      <c r="A241" s="25" t="s">
        <v>751</v>
      </c>
      <c r="B241" s="199"/>
      <c r="C241" s="199"/>
      <c r="D241" s="38"/>
      <c r="E241" s="200"/>
      <c r="F241" s="171"/>
      <c r="G241" s="203"/>
      <c r="H241" s="204"/>
      <c r="I241" s="182"/>
      <c r="J241" s="201"/>
      <c r="K241" s="205"/>
      <c r="L241" s="202"/>
      <c r="M241" s="286">
        <f>SUM(M242)</f>
        <v>102000</v>
      </c>
      <c r="N241" s="457"/>
      <c r="O241" s="287"/>
      <c r="P241" s="256"/>
    </row>
    <row r="242" spans="1:16" s="307" customFormat="1" ht="19.5" customHeight="1">
      <c r="A242" s="25" t="s">
        <v>752</v>
      </c>
      <c r="B242" s="192"/>
      <c r="C242" s="192"/>
      <c r="D242" s="192"/>
      <c r="E242" s="192"/>
      <c r="F242" s="193"/>
      <c r="G242" s="187" t="s">
        <v>524</v>
      </c>
      <c r="H242" s="110" t="s">
        <v>723</v>
      </c>
      <c r="I242" s="51"/>
      <c r="J242" s="98"/>
      <c r="K242" s="111" t="s">
        <v>724</v>
      </c>
      <c r="L242" s="194"/>
      <c r="M242" s="194">
        <f>SUM(M243:M244)</f>
        <v>102000</v>
      </c>
      <c r="N242" s="289">
        <v>106200</v>
      </c>
      <c r="O242" s="306"/>
      <c r="P242" s="194" t="e">
        <f>SUM(#REF!)</f>
        <v>#REF!</v>
      </c>
    </row>
    <row r="243" spans="1:17" s="273" customFormat="1" ht="19.5" customHeight="1">
      <c r="A243" s="303"/>
      <c r="B243" s="401" t="s">
        <v>753</v>
      </c>
      <c r="C243" s="114"/>
      <c r="D243" s="401"/>
      <c r="E243" s="93"/>
      <c r="F243" s="114"/>
      <c r="G243" s="46"/>
      <c r="H243" s="140"/>
      <c r="I243" s="250"/>
      <c r="J243" s="304"/>
      <c r="K243" s="270"/>
      <c r="L243" s="250"/>
      <c r="M243" s="256">
        <v>30000</v>
      </c>
      <c r="N243" s="269"/>
      <c r="O243" s="221" t="s">
        <v>587</v>
      </c>
      <c r="P243" s="256">
        <v>80000</v>
      </c>
      <c r="Q243" s="272"/>
    </row>
    <row r="244" spans="1:17" s="273" customFormat="1" ht="19.5" customHeight="1">
      <c r="A244" s="283"/>
      <c r="B244" s="38" t="s">
        <v>754</v>
      </c>
      <c r="C244" s="391"/>
      <c r="D244" s="38"/>
      <c r="E244" s="197"/>
      <c r="F244" s="391"/>
      <c r="G244" s="392"/>
      <c r="H244" s="393"/>
      <c r="I244" s="394"/>
      <c r="J244" s="398" t="s">
        <v>672</v>
      </c>
      <c r="K244" s="395" t="s">
        <v>693</v>
      </c>
      <c r="L244" s="394"/>
      <c r="M244" s="396">
        <v>72000</v>
      </c>
      <c r="N244" s="397"/>
      <c r="O244" s="237" t="s">
        <v>360</v>
      </c>
      <c r="P244" s="396">
        <v>80000</v>
      </c>
      <c r="Q244" s="272"/>
    </row>
    <row r="245" spans="1:16" s="169" customFormat="1" ht="15.75" customHeight="1">
      <c r="A245" s="162"/>
      <c r="B245" s="163"/>
      <c r="C245" s="161"/>
      <c r="D245" s="16"/>
      <c r="E245" s="16"/>
      <c r="F245" s="164"/>
      <c r="G245" s="163"/>
      <c r="H245" s="165"/>
      <c r="I245" s="163"/>
      <c r="J245" s="166"/>
      <c r="K245" s="166"/>
      <c r="L245" s="166"/>
      <c r="M245" s="256"/>
      <c r="N245" s="269"/>
      <c r="O245" s="168"/>
      <c r="P245" s="256"/>
    </row>
    <row r="246" spans="1:16" s="67" customFormat="1" ht="19.5" customHeight="1">
      <c r="A246" s="25" t="s">
        <v>122</v>
      </c>
      <c r="B246" s="93"/>
      <c r="C246" s="93"/>
      <c r="D246" s="93"/>
      <c r="E246" s="93"/>
      <c r="F246" s="31"/>
      <c r="G246" s="112" t="s">
        <v>766</v>
      </c>
      <c r="H246" s="94"/>
      <c r="I246" s="94"/>
      <c r="J246" s="94"/>
      <c r="K246" s="94"/>
      <c r="L246" s="105" t="e">
        <f>SUM(L247)</f>
        <v>#REF!</v>
      </c>
      <c r="M246" s="105">
        <f>SUM(M247+M266)</f>
        <v>655700</v>
      </c>
      <c r="N246" s="300"/>
      <c r="O246" s="51"/>
      <c r="P246" s="105">
        <f>SUM(P247)</f>
        <v>0</v>
      </c>
    </row>
    <row r="247" spans="1:16" s="67" customFormat="1" ht="19.5" customHeight="1">
      <c r="A247" s="25" t="s">
        <v>123</v>
      </c>
      <c r="B247" s="93"/>
      <c r="C247" s="93"/>
      <c r="D247" s="93"/>
      <c r="E247" s="93"/>
      <c r="F247" s="31"/>
      <c r="G247" s="387" t="s">
        <v>765</v>
      </c>
      <c r="H247" s="94"/>
      <c r="I247" s="94"/>
      <c r="J247" s="94"/>
      <c r="K247" s="94"/>
      <c r="L247" s="105" t="e">
        <f>SUM(L248)</f>
        <v>#REF!</v>
      </c>
      <c r="M247" s="105">
        <f>SUM(M263)</f>
        <v>536400</v>
      </c>
      <c r="N247" s="300"/>
      <c r="O247" s="51"/>
      <c r="P247" s="105">
        <f>SUM(P248)</f>
        <v>0</v>
      </c>
    </row>
    <row r="248" spans="1:16" s="228" customFormat="1" ht="19.5" customHeight="1">
      <c r="A248" s="222" t="s">
        <v>223</v>
      </c>
      <c r="B248" s="223"/>
      <c r="C248" s="223"/>
      <c r="D248" s="223"/>
      <c r="E248" s="223"/>
      <c r="F248" s="224"/>
      <c r="G248" s="387" t="s">
        <v>562</v>
      </c>
      <c r="H248" s="225"/>
      <c r="I248" s="225"/>
      <c r="J248" s="225"/>
      <c r="K248" s="225"/>
      <c r="L248" s="226" t="e">
        <f>SUM(L249)</f>
        <v>#REF!</v>
      </c>
      <c r="M248" s="226"/>
      <c r="N248" s="266"/>
      <c r="O248" s="227"/>
      <c r="P248" s="226">
        <f>SUM(P249+P263)</f>
        <v>0</v>
      </c>
    </row>
    <row r="249" spans="1:16" s="228" customFormat="1" ht="19.5" customHeight="1">
      <c r="A249" s="222" t="s">
        <v>755</v>
      </c>
      <c r="B249" s="223"/>
      <c r="C249" s="223"/>
      <c r="D249" s="223"/>
      <c r="E249" s="223"/>
      <c r="F249" s="224"/>
      <c r="G249" s="387" t="s">
        <v>562</v>
      </c>
      <c r="H249" s="110" t="s">
        <v>723</v>
      </c>
      <c r="I249" s="227"/>
      <c r="J249" s="230"/>
      <c r="K249" s="111" t="s">
        <v>724</v>
      </c>
      <c r="L249" s="226" t="e">
        <f>SUM(L251,#REF!,#REF!,#REF!)</f>
        <v>#REF!</v>
      </c>
      <c r="M249" s="226"/>
      <c r="N249" s="266"/>
      <c r="O249" s="227"/>
      <c r="P249" s="226"/>
    </row>
    <row r="250" spans="1:16" s="228" customFormat="1" ht="19.5" customHeight="1">
      <c r="A250" s="222"/>
      <c r="B250" s="223"/>
      <c r="C250" s="223"/>
      <c r="D250" s="223"/>
      <c r="E250" s="223"/>
      <c r="F250" s="224"/>
      <c r="G250" s="387" t="s">
        <v>700</v>
      </c>
      <c r="H250" s="229"/>
      <c r="I250" s="227"/>
      <c r="J250" s="230"/>
      <c r="K250" s="231"/>
      <c r="L250" s="226"/>
      <c r="M250" s="226"/>
      <c r="N250" s="266"/>
      <c r="O250" s="227"/>
      <c r="P250" s="226"/>
    </row>
    <row r="251" spans="1:16" s="212" customFormat="1" ht="19.5" customHeight="1">
      <c r="A251" s="214"/>
      <c r="B251" s="232" t="s">
        <v>564</v>
      </c>
      <c r="C251" s="232"/>
      <c r="D251" s="232"/>
      <c r="E251" s="232"/>
      <c r="F251" s="233"/>
      <c r="G251" s="234"/>
      <c r="H251" s="235"/>
      <c r="I251" s="227"/>
      <c r="J251" s="230"/>
      <c r="K251" s="236"/>
      <c r="L251" s="237">
        <v>200000</v>
      </c>
      <c r="M251" s="241"/>
      <c r="N251" s="243"/>
      <c r="O251" s="238" t="s">
        <v>328</v>
      </c>
      <c r="P251" s="241"/>
    </row>
    <row r="252" spans="1:16" s="212" customFormat="1" ht="19.5" customHeight="1">
      <c r="A252" s="214"/>
      <c r="B252" s="232" t="s">
        <v>565</v>
      </c>
      <c r="C252" s="232"/>
      <c r="D252" s="232"/>
      <c r="E252" s="232"/>
      <c r="F252" s="233"/>
      <c r="G252" s="234"/>
      <c r="H252" s="239"/>
      <c r="I252" s="227"/>
      <c r="J252" s="230"/>
      <c r="K252" s="236"/>
      <c r="L252" s="237"/>
      <c r="M252" s="243"/>
      <c r="N252" s="243"/>
      <c r="O252" s="238" t="s">
        <v>563</v>
      </c>
      <c r="P252" s="243"/>
    </row>
    <row r="253" spans="1:16" s="212" customFormat="1" ht="19.5" customHeight="1">
      <c r="A253" s="214"/>
      <c r="B253" s="232" t="s">
        <v>699</v>
      </c>
      <c r="C253" s="232"/>
      <c r="D253" s="232"/>
      <c r="E253" s="232"/>
      <c r="F253" s="233"/>
      <c r="G253" s="234"/>
      <c r="H253" s="232"/>
      <c r="I253" s="238"/>
      <c r="J253" s="232"/>
      <c r="K253" s="234" t="s">
        <v>693</v>
      </c>
      <c r="L253" s="237"/>
      <c r="M253" s="243" t="s">
        <v>566</v>
      </c>
      <c r="N253" s="243"/>
      <c r="O253" s="238" t="s">
        <v>381</v>
      </c>
      <c r="P253" s="243" t="s">
        <v>566</v>
      </c>
    </row>
    <row r="254" spans="1:16" s="212" customFormat="1" ht="19.5" customHeight="1">
      <c r="A254" s="214"/>
      <c r="B254" s="232"/>
      <c r="C254" s="232"/>
      <c r="D254" s="232"/>
      <c r="E254" s="232"/>
      <c r="F254" s="233"/>
      <c r="G254" s="234"/>
      <c r="H254" s="232"/>
      <c r="I254" s="238"/>
      <c r="J254" s="232"/>
      <c r="K254" s="238"/>
      <c r="L254" s="237"/>
      <c r="M254" s="237"/>
      <c r="N254" s="243"/>
      <c r="O254" s="238" t="s">
        <v>567</v>
      </c>
      <c r="P254" s="237"/>
    </row>
    <row r="255" spans="1:16" s="212" customFormat="1" ht="19.5" customHeight="1">
      <c r="A255" s="214"/>
      <c r="B255" s="232"/>
      <c r="C255" s="232"/>
      <c r="D255" s="232"/>
      <c r="E255" s="232"/>
      <c r="F255" s="233"/>
      <c r="G255" s="234"/>
      <c r="H255" s="232"/>
      <c r="I255" s="238"/>
      <c r="J255" s="232"/>
      <c r="K255" s="238"/>
      <c r="L255" s="237"/>
      <c r="M255" s="237"/>
      <c r="N255" s="243"/>
      <c r="O255" s="238" t="s">
        <v>513</v>
      </c>
      <c r="P255" s="237"/>
    </row>
    <row r="256" spans="1:16" s="212" customFormat="1" ht="19.5" customHeight="1">
      <c r="A256" s="214"/>
      <c r="B256" s="232" t="s">
        <v>359</v>
      </c>
      <c r="C256" s="232"/>
      <c r="D256" s="232"/>
      <c r="E256" s="232"/>
      <c r="F256" s="233"/>
      <c r="G256" s="234" t="s">
        <v>261</v>
      </c>
      <c r="H256" s="232"/>
      <c r="I256" s="234"/>
      <c r="J256" s="232"/>
      <c r="K256" s="238"/>
      <c r="L256" s="237"/>
      <c r="M256" s="242" t="s">
        <v>382</v>
      </c>
      <c r="N256" s="267"/>
      <c r="O256" s="238" t="s">
        <v>514</v>
      </c>
      <c r="P256" s="242" t="s">
        <v>382</v>
      </c>
    </row>
    <row r="257" spans="1:16" s="212" customFormat="1" ht="19.5" customHeight="1">
      <c r="A257" s="214"/>
      <c r="B257" s="232"/>
      <c r="C257" s="232"/>
      <c r="D257" s="232"/>
      <c r="E257" s="232"/>
      <c r="F257" s="233"/>
      <c r="G257" s="234"/>
      <c r="H257" s="232"/>
      <c r="I257" s="234"/>
      <c r="J257" s="232"/>
      <c r="K257" s="238"/>
      <c r="L257" s="237"/>
      <c r="M257" s="242" t="s">
        <v>383</v>
      </c>
      <c r="N257" s="267"/>
      <c r="O257" s="238"/>
      <c r="P257" s="242" t="s">
        <v>383</v>
      </c>
    </row>
    <row r="258" spans="1:16" s="212" customFormat="1" ht="19.5" customHeight="1">
      <c r="A258" s="214"/>
      <c r="B258" s="232" t="s">
        <v>315</v>
      </c>
      <c r="C258" s="232"/>
      <c r="D258" s="232"/>
      <c r="E258" s="232"/>
      <c r="F258" s="233"/>
      <c r="G258" s="234" t="s">
        <v>260</v>
      </c>
      <c r="H258" s="232"/>
      <c r="I258" s="234"/>
      <c r="J258" s="232"/>
      <c r="K258" s="234" t="s">
        <v>447</v>
      </c>
      <c r="L258" s="237"/>
      <c r="M258" s="242" t="s">
        <v>317</v>
      </c>
      <c r="N258" s="267"/>
      <c r="O258" s="238" t="s">
        <v>360</v>
      </c>
      <c r="P258" s="242" t="s">
        <v>317</v>
      </c>
    </row>
    <row r="259" spans="1:16" s="212" customFormat="1" ht="19.5" customHeight="1">
      <c r="A259" s="214"/>
      <c r="B259" s="232" t="s">
        <v>316</v>
      </c>
      <c r="C259" s="232"/>
      <c r="D259" s="232"/>
      <c r="E259" s="232"/>
      <c r="F259" s="233"/>
      <c r="G259" s="234" t="s">
        <v>260</v>
      </c>
      <c r="H259" s="232"/>
      <c r="I259" s="234" t="s">
        <v>504</v>
      </c>
      <c r="J259" s="232"/>
      <c r="K259" s="234"/>
      <c r="L259" s="237"/>
      <c r="M259" s="242" t="s">
        <v>317</v>
      </c>
      <c r="N259" s="267"/>
      <c r="O259" s="238" t="s">
        <v>515</v>
      </c>
      <c r="P259" s="242" t="s">
        <v>317</v>
      </c>
    </row>
    <row r="260" spans="1:16" s="212" customFormat="1" ht="19.5" customHeight="1">
      <c r="A260" s="214"/>
      <c r="B260" s="232"/>
      <c r="C260" s="232"/>
      <c r="D260" s="232"/>
      <c r="E260" s="232"/>
      <c r="F260" s="233"/>
      <c r="G260" s="234"/>
      <c r="H260" s="232"/>
      <c r="I260" s="238"/>
      <c r="J260" s="232"/>
      <c r="K260" s="234"/>
      <c r="L260" s="237"/>
      <c r="M260" s="242"/>
      <c r="N260" s="267"/>
      <c r="O260" s="238" t="s">
        <v>516</v>
      </c>
      <c r="P260" s="242"/>
    </row>
    <row r="261" spans="1:16" s="212" customFormat="1" ht="18.75" customHeight="1">
      <c r="A261" s="214"/>
      <c r="B261" s="232"/>
      <c r="C261" s="232"/>
      <c r="D261" s="232"/>
      <c r="E261" s="232"/>
      <c r="F261" s="233"/>
      <c r="G261" s="234"/>
      <c r="H261" s="232"/>
      <c r="I261" s="238"/>
      <c r="J261" s="232"/>
      <c r="K261" s="234"/>
      <c r="L261" s="237"/>
      <c r="M261" s="242"/>
      <c r="N261" s="267"/>
      <c r="O261" s="238"/>
      <c r="P261" s="242"/>
    </row>
    <row r="262" spans="1:16" s="212" customFormat="1" ht="18.75" customHeight="1">
      <c r="A262" s="222" t="s">
        <v>756</v>
      </c>
      <c r="B262" s="232"/>
      <c r="C262" s="232"/>
      <c r="D262" s="232"/>
      <c r="E262" s="232"/>
      <c r="F262" s="233"/>
      <c r="G262" s="234"/>
      <c r="H262" s="232"/>
      <c r="I262" s="238"/>
      <c r="J262" s="232"/>
      <c r="K262" s="234"/>
      <c r="L262" s="237"/>
      <c r="M262" s="242"/>
      <c r="N262" s="267"/>
      <c r="O262" s="238"/>
      <c r="P262" s="242"/>
    </row>
    <row r="263" spans="1:16" s="469" customFormat="1" ht="19.5" customHeight="1">
      <c r="A263" s="459" t="s">
        <v>757</v>
      </c>
      <c r="B263" s="460"/>
      <c r="C263" s="460"/>
      <c r="D263" s="460"/>
      <c r="E263" s="460"/>
      <c r="F263" s="461"/>
      <c r="G263" s="462" t="s">
        <v>523</v>
      </c>
      <c r="H263" s="463" t="s">
        <v>723</v>
      </c>
      <c r="I263" s="464"/>
      <c r="J263" s="465"/>
      <c r="K263" s="466" t="s">
        <v>724</v>
      </c>
      <c r="L263" s="467" t="e">
        <f>SUM(#REF!,#REF!,#REF!,#REF!)</f>
        <v>#REF!</v>
      </c>
      <c r="M263" s="467">
        <f>SUM(M264:M264)</f>
        <v>536400</v>
      </c>
      <c r="N263" s="468"/>
      <c r="O263" s="464"/>
      <c r="P263" s="467">
        <f>SUM(P264:P264)</f>
        <v>0</v>
      </c>
    </row>
    <row r="264" spans="1:16" s="479" customFormat="1" ht="19.5" customHeight="1">
      <c r="A264" s="470"/>
      <c r="B264" s="471" t="s">
        <v>758</v>
      </c>
      <c r="C264" s="471"/>
      <c r="D264" s="471"/>
      <c r="E264" s="471"/>
      <c r="F264" s="472"/>
      <c r="G264" s="473"/>
      <c r="H264" s="471"/>
      <c r="I264" s="474"/>
      <c r="J264" s="471"/>
      <c r="K264" s="475"/>
      <c r="L264" s="476"/>
      <c r="M264" s="477">
        <v>536400</v>
      </c>
      <c r="N264" s="478"/>
      <c r="O264" s="474" t="s">
        <v>329</v>
      </c>
      <c r="P264" s="477"/>
    </row>
    <row r="265" spans="1:16" s="212" customFormat="1" ht="13.5" customHeight="1">
      <c r="A265" s="214"/>
      <c r="B265" s="232"/>
      <c r="C265" s="232"/>
      <c r="D265" s="232"/>
      <c r="E265" s="232"/>
      <c r="F265" s="233"/>
      <c r="G265" s="238"/>
      <c r="H265" s="232"/>
      <c r="I265" s="238"/>
      <c r="J265" s="232"/>
      <c r="K265" s="238"/>
      <c r="L265" s="237"/>
      <c r="M265" s="237"/>
      <c r="N265" s="458"/>
      <c r="O265" s="238"/>
      <c r="P265" s="237"/>
    </row>
    <row r="266" spans="1:16" s="212" customFormat="1" ht="18.75" customHeight="1">
      <c r="A266" s="25" t="s">
        <v>759</v>
      </c>
      <c r="B266" s="232"/>
      <c r="C266" s="232"/>
      <c r="D266" s="232"/>
      <c r="E266" s="232"/>
      <c r="F266" s="233"/>
      <c r="G266" s="238"/>
      <c r="H266" s="232"/>
      <c r="I266" s="238"/>
      <c r="J266" s="232"/>
      <c r="K266" s="238"/>
      <c r="L266" s="237"/>
      <c r="M266" s="226">
        <f>SUM(M267)</f>
        <v>119300</v>
      </c>
      <c r="N266" s="458"/>
      <c r="O266" s="238"/>
      <c r="P266" s="237"/>
    </row>
    <row r="267" spans="1:16" s="212" customFormat="1" ht="18.75" customHeight="1">
      <c r="A267" s="25" t="s">
        <v>761</v>
      </c>
      <c r="B267" s="232"/>
      <c r="C267" s="232"/>
      <c r="D267" s="232"/>
      <c r="E267" s="232"/>
      <c r="F267" s="233"/>
      <c r="G267" s="238"/>
      <c r="H267" s="232"/>
      <c r="I267" s="238"/>
      <c r="J267" s="232"/>
      <c r="K267" s="238"/>
      <c r="L267" s="237"/>
      <c r="M267" s="226">
        <f>SUM(M268)</f>
        <v>119300</v>
      </c>
      <c r="N267" s="458"/>
      <c r="O267" s="238"/>
      <c r="P267" s="237"/>
    </row>
    <row r="268" spans="1:16" s="307" customFormat="1" ht="19.5" customHeight="1">
      <c r="A268" s="25" t="s">
        <v>760</v>
      </c>
      <c r="B268" s="192"/>
      <c r="C268" s="192"/>
      <c r="D268" s="192"/>
      <c r="E268" s="192"/>
      <c r="F268" s="193"/>
      <c r="G268" s="187" t="s">
        <v>0</v>
      </c>
      <c r="H268" s="110" t="s">
        <v>723</v>
      </c>
      <c r="I268" s="51"/>
      <c r="J268" s="98"/>
      <c r="K268" s="111" t="s">
        <v>724</v>
      </c>
      <c r="L268" s="194"/>
      <c r="M268" s="194">
        <f>SUM(M269:M271)</f>
        <v>119300</v>
      </c>
      <c r="N268" s="289">
        <v>202500</v>
      </c>
      <c r="O268" s="306"/>
      <c r="P268" s="194" t="e">
        <f>SUM(#REF!)</f>
        <v>#REF!</v>
      </c>
    </row>
    <row r="269" spans="1:16" s="169" customFormat="1" ht="18.75">
      <c r="A269" s="162"/>
      <c r="B269" s="23" t="s">
        <v>762</v>
      </c>
      <c r="C269" s="161"/>
      <c r="D269" s="23"/>
      <c r="E269" s="23"/>
      <c r="F269" s="173"/>
      <c r="G269" s="163"/>
      <c r="H269" s="181"/>
      <c r="I269" s="182"/>
      <c r="J269" s="183"/>
      <c r="K269" s="184"/>
      <c r="L269" s="308"/>
      <c r="M269" s="256">
        <v>40000</v>
      </c>
      <c r="N269" s="305"/>
      <c r="O269" s="237" t="s">
        <v>568</v>
      </c>
      <c r="P269" s="256">
        <v>130000</v>
      </c>
    </row>
    <row r="270" spans="1:16" s="169" customFormat="1" ht="18.75">
      <c r="A270" s="162"/>
      <c r="B270" s="23" t="s">
        <v>763</v>
      </c>
      <c r="C270" s="161"/>
      <c r="D270" s="23"/>
      <c r="E270" s="23"/>
      <c r="F270" s="173"/>
      <c r="G270" s="163"/>
      <c r="H270" s="17"/>
      <c r="I270" s="50"/>
      <c r="J270" s="123"/>
      <c r="K270" s="167"/>
      <c r="L270" s="166"/>
      <c r="M270" s="256">
        <v>39650</v>
      </c>
      <c r="N270" s="269"/>
      <c r="O270" s="237" t="s">
        <v>588</v>
      </c>
      <c r="P270" s="256">
        <v>50000</v>
      </c>
    </row>
    <row r="271" spans="1:16" s="169" customFormat="1" ht="18.75">
      <c r="A271" s="162"/>
      <c r="B271" s="16" t="s">
        <v>764</v>
      </c>
      <c r="C271" s="161"/>
      <c r="D271" s="16"/>
      <c r="E271" s="16"/>
      <c r="F271" s="173"/>
      <c r="G271" s="163"/>
      <c r="H271" s="17"/>
      <c r="I271" s="50"/>
      <c r="J271" s="123"/>
      <c r="K271" s="167"/>
      <c r="L271" s="166"/>
      <c r="M271" s="256">
        <v>39650</v>
      </c>
      <c r="N271" s="269"/>
      <c r="O271" s="408"/>
      <c r="P271" s="256"/>
    </row>
    <row r="272" spans="1:16" ht="12.75" customHeight="1">
      <c r="A272" s="15"/>
      <c r="B272" s="16"/>
      <c r="C272" s="16"/>
      <c r="D272" s="16"/>
      <c r="E272" s="16"/>
      <c r="F272" s="23"/>
      <c r="G272" s="31"/>
      <c r="H272" s="16"/>
      <c r="I272" s="46"/>
      <c r="J272" s="16"/>
      <c r="K272" s="46"/>
      <c r="L272" s="102"/>
      <c r="M272" s="102"/>
      <c r="N272" s="261"/>
      <c r="O272" s="46"/>
      <c r="P272" s="102"/>
    </row>
    <row r="273" spans="1:16" ht="19.5" customHeight="1">
      <c r="A273" s="25" t="s">
        <v>240</v>
      </c>
      <c r="B273" s="93"/>
      <c r="C273" s="16"/>
      <c r="D273" s="16"/>
      <c r="E273" s="16"/>
      <c r="F273" s="23"/>
      <c r="G273" s="31"/>
      <c r="H273" s="16"/>
      <c r="I273" s="46"/>
      <c r="J273" s="16"/>
      <c r="K273" s="46"/>
      <c r="L273" s="102"/>
      <c r="M273" s="96"/>
      <c r="N273" s="260"/>
      <c r="O273" s="46"/>
      <c r="P273" s="96"/>
    </row>
    <row r="274" spans="1:16" ht="19.5" customHeight="1">
      <c r="A274" s="25" t="s">
        <v>241</v>
      </c>
      <c r="B274" s="93"/>
      <c r="C274" s="16"/>
      <c r="D274" s="16"/>
      <c r="E274" s="16"/>
      <c r="F274" s="23"/>
      <c r="G274" s="31"/>
      <c r="H274" s="16"/>
      <c r="I274" s="46"/>
      <c r="J274" s="16"/>
      <c r="K274" s="46"/>
      <c r="L274" s="102"/>
      <c r="M274" s="96"/>
      <c r="N274" s="260"/>
      <c r="O274" s="46"/>
      <c r="P274" s="96"/>
    </row>
    <row r="275" spans="1:16" ht="19.5" customHeight="1">
      <c r="A275" s="25" t="s">
        <v>242</v>
      </c>
      <c r="B275" s="93"/>
      <c r="C275" s="16"/>
      <c r="D275" s="16"/>
      <c r="E275" s="16"/>
      <c r="F275" s="23"/>
      <c r="G275" s="31"/>
      <c r="H275" s="16"/>
      <c r="I275" s="46"/>
      <c r="J275" s="16"/>
      <c r="K275" s="46"/>
      <c r="L275" s="102"/>
      <c r="M275" s="96"/>
      <c r="N275" s="260"/>
      <c r="O275" s="46"/>
      <c r="P275" s="96"/>
    </row>
    <row r="276" spans="1:16" ht="19.5" customHeight="1">
      <c r="A276" s="25" t="s">
        <v>243</v>
      </c>
      <c r="B276" s="93"/>
      <c r="C276" s="16"/>
      <c r="D276" s="16"/>
      <c r="E276" s="16"/>
      <c r="F276" s="23"/>
      <c r="G276" s="195" t="s">
        <v>562</v>
      </c>
      <c r="H276" s="110" t="s">
        <v>723</v>
      </c>
      <c r="I276" s="51"/>
      <c r="J276" s="98"/>
      <c r="K276" s="111" t="s">
        <v>724</v>
      </c>
      <c r="L276" s="102"/>
      <c r="M276" s="96"/>
      <c r="N276" s="260"/>
      <c r="O276" s="148" t="s">
        <v>384</v>
      </c>
      <c r="P276" s="96"/>
    </row>
    <row r="277" spans="1:16" ht="19.5" customHeight="1">
      <c r="A277" s="15"/>
      <c r="B277" s="16" t="s">
        <v>318</v>
      </c>
      <c r="C277" s="16"/>
      <c r="D277" s="16"/>
      <c r="E277" s="16"/>
      <c r="F277" s="23"/>
      <c r="G277" s="122"/>
      <c r="H277" s="16"/>
      <c r="I277" s="46"/>
      <c r="J277" s="50" t="s">
        <v>701</v>
      </c>
      <c r="K277" s="17"/>
      <c r="L277" s="102"/>
      <c r="M277" s="268" t="s">
        <v>569</v>
      </c>
      <c r="N277" s="261"/>
      <c r="O277" s="46" t="s">
        <v>572</v>
      </c>
      <c r="P277" s="268" t="s">
        <v>569</v>
      </c>
    </row>
    <row r="278" spans="1:16" ht="18.75" customHeight="1">
      <c r="A278" s="15"/>
      <c r="B278" s="16"/>
      <c r="C278" s="16"/>
      <c r="D278" s="16"/>
      <c r="E278" s="16"/>
      <c r="F278" s="23"/>
      <c r="G278" s="122"/>
      <c r="H278" s="16"/>
      <c r="I278" s="46"/>
      <c r="J278" s="50"/>
      <c r="K278" s="17"/>
      <c r="L278" s="102"/>
      <c r="M278" s="268"/>
      <c r="N278" s="261"/>
      <c r="O278" s="46" t="s">
        <v>517</v>
      </c>
      <c r="P278" s="268"/>
    </row>
    <row r="279" spans="1:16" ht="19.5" customHeight="1">
      <c r="A279" s="15"/>
      <c r="B279" s="16" t="s">
        <v>570</v>
      </c>
      <c r="C279" s="16"/>
      <c r="D279" s="16"/>
      <c r="E279" s="16"/>
      <c r="F279" s="23"/>
      <c r="G279" s="122"/>
      <c r="H279" s="16"/>
      <c r="I279" s="46"/>
      <c r="J279" s="16"/>
      <c r="K279" s="46"/>
      <c r="L279" s="102"/>
      <c r="M279" s="268" t="s">
        <v>571</v>
      </c>
      <c r="N279" s="261"/>
      <c r="O279" s="46"/>
      <c r="P279" s="268" t="s">
        <v>571</v>
      </c>
    </row>
    <row r="280" spans="1:16" ht="19.5" customHeight="1">
      <c r="A280" s="15"/>
      <c r="B280" s="16" t="s">
        <v>262</v>
      </c>
      <c r="C280" s="16"/>
      <c r="D280" s="16"/>
      <c r="E280" s="16"/>
      <c r="F280" s="23"/>
      <c r="G280" s="122"/>
      <c r="H280" s="16"/>
      <c r="I280" s="46"/>
      <c r="J280" s="16"/>
      <c r="K280" s="46"/>
      <c r="L280" s="102"/>
      <c r="M280" s="268" t="s">
        <v>569</v>
      </c>
      <c r="N280" s="261"/>
      <c r="O280" s="46"/>
      <c r="P280" s="268" t="s">
        <v>569</v>
      </c>
    </row>
    <row r="281" spans="1:16" ht="19.5" customHeight="1">
      <c r="A281" s="15"/>
      <c r="B281" s="16" t="s">
        <v>263</v>
      </c>
      <c r="C281" s="16"/>
      <c r="D281" s="16"/>
      <c r="E281" s="16"/>
      <c r="F281" s="23"/>
      <c r="G281" s="122"/>
      <c r="H281" s="16"/>
      <c r="I281" s="46"/>
      <c r="J281" s="16"/>
      <c r="K281" s="46"/>
      <c r="L281" s="102"/>
      <c r="M281" s="268" t="s">
        <v>573</v>
      </c>
      <c r="N281" s="261"/>
      <c r="O281" s="46"/>
      <c r="P281" s="268" t="s">
        <v>573</v>
      </c>
    </row>
    <row r="282" spans="1:16" ht="19.5" customHeight="1">
      <c r="A282" s="15"/>
      <c r="B282" s="16" t="s">
        <v>702</v>
      </c>
      <c r="C282" s="16"/>
      <c r="D282" s="16"/>
      <c r="E282" s="16"/>
      <c r="F282" s="23"/>
      <c r="G282" s="122"/>
      <c r="H282" s="16"/>
      <c r="I282" s="46"/>
      <c r="J282" s="16"/>
      <c r="K282" s="46"/>
      <c r="L282" s="102"/>
      <c r="M282" s="268" t="s">
        <v>571</v>
      </c>
      <c r="N282" s="261"/>
      <c r="O282" s="46" t="s">
        <v>678</v>
      </c>
      <c r="P282" s="268" t="s">
        <v>571</v>
      </c>
    </row>
    <row r="283" spans="1:16" ht="19.5" customHeight="1">
      <c r="A283" s="39"/>
      <c r="B283" s="40"/>
      <c r="C283" s="40"/>
      <c r="D283" s="40"/>
      <c r="E283" s="40"/>
      <c r="F283" s="41"/>
      <c r="G283" s="41"/>
      <c r="H283" s="40"/>
      <c r="I283" s="480"/>
      <c r="J283" s="40"/>
      <c r="K283" s="480"/>
      <c r="L283" s="481"/>
      <c r="M283" s="481"/>
      <c r="N283" s="482"/>
      <c r="O283" s="480"/>
      <c r="P283" s="102"/>
    </row>
  </sheetData>
  <sheetProtection/>
  <mergeCells count="2">
    <mergeCell ref="H2:K2"/>
    <mergeCell ref="A3:F3"/>
  </mergeCells>
  <printOptions/>
  <pageMargins left="0.35433070866141736" right="0.35433070866141736" top="0.5511811023622047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405"/>
  <sheetViews>
    <sheetView tabSelected="1" zoomScalePageLayoutView="0" workbookViewId="0" topLeftCell="A371">
      <selection activeCell="O237" sqref="O237"/>
    </sheetView>
  </sheetViews>
  <sheetFormatPr defaultColWidth="9.140625" defaultRowHeight="21.75"/>
  <cols>
    <col min="1" max="3" width="2.57421875" style="529" customWidth="1"/>
    <col min="4" max="4" width="2.421875" style="529" customWidth="1"/>
    <col min="5" max="5" width="2.57421875" style="529" customWidth="1"/>
    <col min="6" max="6" width="56.00390625" style="530" customWidth="1"/>
    <col min="7" max="7" width="12.7109375" style="529" customWidth="1"/>
    <col min="8" max="8" width="10.8515625" style="529" customWidth="1"/>
    <col min="9" max="9" width="10.28125" style="529" customWidth="1"/>
    <col min="10" max="10" width="10.00390625" style="529" customWidth="1"/>
    <col min="11" max="11" width="9.8515625" style="529" customWidth="1"/>
    <col min="12" max="12" width="22.140625" style="529" hidden="1" customWidth="1"/>
    <col min="13" max="13" width="22.140625" style="529" customWidth="1"/>
    <col min="14" max="14" width="30.421875" style="529" customWidth="1"/>
    <col min="15" max="15" width="12.421875" style="529" customWidth="1"/>
    <col min="16" max="16" width="13.00390625" style="529" customWidth="1"/>
    <col min="17" max="16384" width="9.140625" style="529" customWidth="1"/>
  </cols>
  <sheetData>
    <row r="1" spans="1:15" s="572" customFormat="1" ht="19.5" customHeight="1">
      <c r="A1" s="595" t="s">
        <v>974</v>
      </c>
      <c r="F1" s="646"/>
      <c r="L1" s="662"/>
      <c r="M1" s="662"/>
      <c r="O1" s="662"/>
    </row>
    <row r="2" spans="1:16" s="572" customFormat="1" ht="19.5" customHeight="1">
      <c r="A2" s="661"/>
      <c r="B2" s="659"/>
      <c r="C2" s="659"/>
      <c r="D2" s="659"/>
      <c r="E2" s="659"/>
      <c r="F2" s="660"/>
      <c r="G2" s="659"/>
      <c r="H2" s="1300" t="s">
        <v>80</v>
      </c>
      <c r="I2" s="1301"/>
      <c r="J2" s="1301"/>
      <c r="K2" s="1302"/>
      <c r="L2" s="657"/>
      <c r="M2" s="657"/>
      <c r="N2" s="658"/>
      <c r="O2" s="1184"/>
      <c r="P2" s="1185"/>
    </row>
    <row r="3" spans="1:16" s="572" customFormat="1" ht="19.5" customHeight="1">
      <c r="A3" s="1303" t="s">
        <v>87</v>
      </c>
      <c r="B3" s="1304"/>
      <c r="C3" s="1304"/>
      <c r="D3" s="1304"/>
      <c r="E3" s="1304"/>
      <c r="F3" s="1305"/>
      <c r="G3" s="654" t="s">
        <v>76</v>
      </c>
      <c r="H3" s="656" t="s">
        <v>91</v>
      </c>
      <c r="I3" s="656" t="s">
        <v>92</v>
      </c>
      <c r="J3" s="656" t="s">
        <v>93</v>
      </c>
      <c r="K3" s="655" t="s">
        <v>94</v>
      </c>
      <c r="L3" s="645" t="s">
        <v>88</v>
      </c>
      <c r="M3" s="645" t="s">
        <v>88</v>
      </c>
      <c r="N3" s="654" t="s">
        <v>89</v>
      </c>
      <c r="O3" s="1184"/>
      <c r="P3" s="1185"/>
    </row>
    <row r="4" spans="1:16" s="572" customFormat="1" ht="19.5" customHeight="1">
      <c r="A4" s="653"/>
      <c r="B4" s="651"/>
      <c r="C4" s="651"/>
      <c r="D4" s="651"/>
      <c r="E4" s="651"/>
      <c r="F4" s="652"/>
      <c r="G4" s="651"/>
      <c r="H4" s="650" t="s">
        <v>1061</v>
      </c>
      <c r="I4" s="650" t="s">
        <v>1062</v>
      </c>
      <c r="J4" s="650" t="s">
        <v>1063</v>
      </c>
      <c r="K4" s="650" t="s">
        <v>1064</v>
      </c>
      <c r="L4" s="648" t="s">
        <v>1323</v>
      </c>
      <c r="M4" s="648" t="s">
        <v>1324</v>
      </c>
      <c r="N4" s="649"/>
      <c r="O4" s="1184"/>
      <c r="P4" s="1185"/>
    </row>
    <row r="5" spans="1:16" s="572" customFormat="1" ht="19.5" customHeight="1">
      <c r="A5" s="741" t="s">
        <v>98</v>
      </c>
      <c r="B5" s="742"/>
      <c r="C5" s="742"/>
      <c r="D5" s="742"/>
      <c r="E5" s="742"/>
      <c r="F5" s="743"/>
      <c r="G5" s="742"/>
      <c r="H5" s="744"/>
      <c r="I5" s="744"/>
      <c r="J5" s="744"/>
      <c r="K5" s="744"/>
      <c r="L5" s="745">
        <f>SUM(L6+L78+L133+L371)</f>
        <v>12996500</v>
      </c>
      <c r="M5" s="745">
        <f>SUM(M6+M78+M133+M371+M97)</f>
        <v>58700600</v>
      </c>
      <c r="N5" s="647"/>
      <c r="O5" s="1107"/>
      <c r="P5" s="1185"/>
    </row>
    <row r="6" spans="1:16" s="704" customFormat="1" ht="19.5" customHeight="1">
      <c r="A6" s="805" t="s">
        <v>975</v>
      </c>
      <c r="B6" s="806"/>
      <c r="C6" s="806"/>
      <c r="D6" s="806"/>
      <c r="E6" s="806"/>
      <c r="F6" s="807"/>
      <c r="G6" s="806"/>
      <c r="H6" s="808"/>
      <c r="I6" s="808"/>
      <c r="J6" s="808"/>
      <c r="K6" s="808"/>
      <c r="L6" s="809">
        <f>SUM(L8+L65+L30)</f>
        <v>0</v>
      </c>
      <c r="M6" s="809">
        <f>SUM(M8+M65+M30)</f>
        <v>0</v>
      </c>
      <c r="N6" s="810"/>
      <c r="O6" s="1186"/>
      <c r="P6" s="972"/>
    </row>
    <row r="7" spans="1:16" s="704" customFormat="1" ht="19.5" customHeight="1">
      <c r="A7" s="811" t="s">
        <v>976</v>
      </c>
      <c r="B7" s="812"/>
      <c r="C7" s="812"/>
      <c r="D7" s="812"/>
      <c r="E7" s="812"/>
      <c r="F7" s="813"/>
      <c r="G7" s="812"/>
      <c r="H7" s="814"/>
      <c r="I7" s="814"/>
      <c r="J7" s="814"/>
      <c r="K7" s="814"/>
      <c r="L7" s="815"/>
      <c r="M7" s="815"/>
      <c r="N7" s="816"/>
      <c r="O7" s="1186"/>
      <c r="P7" s="972"/>
    </row>
    <row r="8" spans="1:16" s="784" customFormat="1" ht="19.5" customHeight="1">
      <c r="A8" s="777" t="s">
        <v>236</v>
      </c>
      <c r="B8" s="785"/>
      <c r="C8" s="778"/>
      <c r="D8" s="778"/>
      <c r="E8" s="778"/>
      <c r="F8" s="779"/>
      <c r="G8" s="817" t="s">
        <v>1326</v>
      </c>
      <c r="H8" s="778"/>
      <c r="I8" s="781"/>
      <c r="J8" s="778"/>
      <c r="K8" s="781"/>
      <c r="L8" s="789"/>
      <c r="M8" s="789"/>
      <c r="N8" s="781"/>
      <c r="O8" s="1110"/>
      <c r="P8" s="888"/>
    </row>
    <row r="9" spans="1:16" s="784" customFormat="1" ht="19.5" customHeight="1">
      <c r="A9" s="777" t="s">
        <v>237</v>
      </c>
      <c r="B9" s="785"/>
      <c r="C9" s="778"/>
      <c r="D9" s="778"/>
      <c r="E9" s="778"/>
      <c r="F9" s="779"/>
      <c r="G9" s="817" t="s">
        <v>1326</v>
      </c>
      <c r="H9" s="778"/>
      <c r="I9" s="781"/>
      <c r="J9" s="778"/>
      <c r="K9" s="781"/>
      <c r="L9" s="789"/>
      <c r="M9" s="789"/>
      <c r="N9" s="781"/>
      <c r="O9" s="1110"/>
      <c r="P9" s="888"/>
    </row>
    <row r="10" spans="1:16" s="784" customFormat="1" ht="19.5" customHeight="1">
      <c r="A10" s="777" t="s">
        <v>430</v>
      </c>
      <c r="B10" s="785"/>
      <c r="C10" s="778"/>
      <c r="D10" s="778"/>
      <c r="E10" s="778"/>
      <c r="F10" s="779"/>
      <c r="G10" s="817" t="s">
        <v>1326</v>
      </c>
      <c r="H10" s="798"/>
      <c r="I10" s="787"/>
      <c r="J10" s="788"/>
      <c r="K10" s="799"/>
      <c r="L10" s="789"/>
      <c r="M10" s="789"/>
      <c r="N10" s="781"/>
      <c r="O10" s="1110"/>
      <c r="P10" s="888"/>
    </row>
    <row r="11" spans="1:16" s="784" customFormat="1" ht="19.5" customHeight="1">
      <c r="A11" s="777" t="s">
        <v>238</v>
      </c>
      <c r="B11" s="785"/>
      <c r="C11" s="778"/>
      <c r="D11" s="778"/>
      <c r="E11" s="778"/>
      <c r="F11" s="779"/>
      <c r="G11" s="817" t="s">
        <v>1326</v>
      </c>
      <c r="H11" s="698" t="s">
        <v>1084</v>
      </c>
      <c r="I11" s="787"/>
      <c r="J11" s="788"/>
      <c r="K11" s="713" t="s">
        <v>1085</v>
      </c>
      <c r="L11" s="733"/>
      <c r="M11" s="1183" t="s">
        <v>361</v>
      </c>
      <c r="N11" s="787" t="s">
        <v>362</v>
      </c>
      <c r="O11" s="1110"/>
      <c r="P11" s="888"/>
    </row>
    <row r="12" spans="1:16" s="784" customFormat="1" ht="19.5" customHeight="1">
      <c r="A12" s="791"/>
      <c r="B12" s="778" t="s">
        <v>1325</v>
      </c>
      <c r="C12" s="778"/>
      <c r="D12" s="778"/>
      <c r="E12" s="778"/>
      <c r="F12" s="779"/>
      <c r="G12" s="786"/>
      <c r="H12" s="778"/>
      <c r="I12" s="781"/>
      <c r="J12" s="778"/>
      <c r="K12" s="781"/>
      <c r="L12" s="800" t="s">
        <v>361</v>
      </c>
      <c r="M12" s="800"/>
      <c r="N12" s="781"/>
      <c r="O12" s="1187"/>
      <c r="P12" s="888"/>
    </row>
    <row r="13" spans="1:16" ht="14.25" customHeight="1">
      <c r="A13" s="542"/>
      <c r="B13" s="539"/>
      <c r="C13" s="539"/>
      <c r="D13" s="539"/>
      <c r="E13" s="579"/>
      <c r="F13" s="609"/>
      <c r="G13" s="664"/>
      <c r="H13" s="665"/>
      <c r="I13" s="557"/>
      <c r="J13" s="556"/>
      <c r="K13" s="666"/>
      <c r="L13" s="553"/>
      <c r="M13" s="553"/>
      <c r="N13" s="667"/>
      <c r="O13" s="1188"/>
      <c r="P13" s="598"/>
    </row>
    <row r="14" spans="1:16" s="711" customFormat="1" ht="21.75" customHeight="1" hidden="1">
      <c r="A14" s="693" t="s">
        <v>1038</v>
      </c>
      <c r="B14" s="694"/>
      <c r="C14" s="694"/>
      <c r="D14" s="694"/>
      <c r="E14" s="1224"/>
      <c r="F14" s="1225"/>
      <c r="G14" s="1226" t="s">
        <v>523</v>
      </c>
      <c r="H14" s="1227"/>
      <c r="I14" s="1228"/>
      <c r="J14" s="1229"/>
      <c r="K14" s="1230"/>
      <c r="L14" s="1231"/>
      <c r="M14" s="1231"/>
      <c r="N14" s="1232"/>
      <c r="O14" s="1233"/>
      <c r="P14" s="888"/>
    </row>
    <row r="15" spans="1:15" s="803" customFormat="1" ht="19.5" customHeight="1" hidden="1">
      <c r="A15" s="693" t="s">
        <v>1039</v>
      </c>
      <c r="B15" s="801"/>
      <c r="C15" s="801"/>
      <c r="D15" s="801"/>
      <c r="E15" s="801"/>
      <c r="F15" s="802"/>
      <c r="G15" s="1226" t="s">
        <v>523</v>
      </c>
      <c r="H15" s="698"/>
      <c r="I15" s="699"/>
      <c r="J15" s="700"/>
      <c r="K15" s="713"/>
      <c r="L15" s="1234"/>
      <c r="M15" s="1234"/>
      <c r="N15" s="1235"/>
      <c r="O15" s="1099"/>
    </row>
    <row r="16" spans="1:16" s="803" customFormat="1" ht="19.5" customHeight="1" hidden="1">
      <c r="A16" s="693" t="s">
        <v>1040</v>
      </c>
      <c r="B16" s="801"/>
      <c r="C16" s="801"/>
      <c r="D16" s="801"/>
      <c r="E16" s="801"/>
      <c r="F16" s="802"/>
      <c r="G16" s="1226" t="s">
        <v>523</v>
      </c>
      <c r="H16" s="698" t="s">
        <v>1084</v>
      </c>
      <c r="I16" s="699"/>
      <c r="J16" s="700"/>
      <c r="K16" s="713" t="s">
        <v>1085</v>
      </c>
      <c r="L16" s="1236" t="s">
        <v>1264</v>
      </c>
      <c r="M16" s="1236" t="s">
        <v>1264</v>
      </c>
      <c r="N16" s="804"/>
      <c r="O16" s="1098"/>
      <c r="P16" s="1076"/>
    </row>
    <row r="17" spans="1:16" s="972" customFormat="1" ht="19.5" customHeight="1" hidden="1">
      <c r="A17" s="1191"/>
      <c r="B17" s="316" t="s">
        <v>1015</v>
      </c>
      <c r="C17" s="316"/>
      <c r="D17" s="316"/>
      <c r="E17" s="316"/>
      <c r="F17" s="317"/>
      <c r="G17" s="710"/>
      <c r="H17" s="316"/>
      <c r="I17" s="325"/>
      <c r="J17" s="1237"/>
      <c r="K17" s="325"/>
      <c r="L17" s="374"/>
      <c r="M17" s="374"/>
      <c r="N17" s="1238"/>
      <c r="O17" s="1239"/>
      <c r="P17" s="1240"/>
    </row>
    <row r="18" spans="1:16" s="972" customFormat="1" ht="19.5" customHeight="1" hidden="1">
      <c r="A18" s="1191"/>
      <c r="B18" s="316"/>
      <c r="C18" s="316" t="s">
        <v>1020</v>
      </c>
      <c r="D18" s="316"/>
      <c r="E18" s="316"/>
      <c r="F18" s="317"/>
      <c r="G18" s="710"/>
      <c r="H18" s="316"/>
      <c r="I18" s="325"/>
      <c r="J18" s="1237"/>
      <c r="K18" s="325"/>
      <c r="L18" s="374"/>
      <c r="M18" s="374"/>
      <c r="N18" s="1241"/>
      <c r="O18" s="1239"/>
      <c r="P18" s="1242"/>
    </row>
    <row r="19" spans="1:16" s="972" customFormat="1" ht="19.5" customHeight="1" hidden="1">
      <c r="A19" s="1191"/>
      <c r="B19" s="316" t="s">
        <v>1016</v>
      </c>
      <c r="C19" s="316"/>
      <c r="D19" s="316"/>
      <c r="E19" s="316"/>
      <c r="F19" s="317"/>
      <c r="G19" s="710"/>
      <c r="H19" s="316"/>
      <c r="I19" s="325"/>
      <c r="J19" s="1237"/>
      <c r="K19" s="325"/>
      <c r="L19" s="374"/>
      <c r="M19" s="374"/>
      <c r="N19" s="323"/>
      <c r="O19" s="1243"/>
      <c r="P19" s="1244"/>
    </row>
    <row r="20" spans="1:16" s="972" customFormat="1" ht="19.5" customHeight="1" hidden="1">
      <c r="A20" s="1191"/>
      <c r="B20" s="316"/>
      <c r="C20" s="316" t="s">
        <v>1021</v>
      </c>
      <c r="D20" s="316"/>
      <c r="E20" s="316"/>
      <c r="F20" s="317"/>
      <c r="G20" s="710"/>
      <c r="H20" s="316"/>
      <c r="I20" s="325"/>
      <c r="J20" s="1237"/>
      <c r="K20" s="325"/>
      <c r="L20" s="374"/>
      <c r="M20" s="374"/>
      <c r="N20" s="1241"/>
      <c r="O20" s="1239"/>
      <c r="P20" s="1242"/>
    </row>
    <row r="21" spans="1:16" s="972" customFormat="1" ht="19.5" customHeight="1" hidden="1">
      <c r="A21" s="1191"/>
      <c r="B21" s="316"/>
      <c r="C21" s="316" t="s">
        <v>1022</v>
      </c>
      <c r="D21" s="316"/>
      <c r="E21" s="316"/>
      <c r="F21" s="317"/>
      <c r="G21" s="710"/>
      <c r="H21" s="316"/>
      <c r="I21" s="325"/>
      <c r="J21" s="1237"/>
      <c r="K21" s="325"/>
      <c r="L21" s="374"/>
      <c r="M21" s="374"/>
      <c r="N21" s="1241"/>
      <c r="O21" s="1239"/>
      <c r="P21" s="1242"/>
    </row>
    <row r="22" spans="1:16" s="972" customFormat="1" ht="19.5" customHeight="1" hidden="1">
      <c r="A22" s="1191"/>
      <c r="B22" s="316" t="s">
        <v>1017</v>
      </c>
      <c r="C22" s="316"/>
      <c r="D22" s="316"/>
      <c r="E22" s="316"/>
      <c r="F22" s="317"/>
      <c r="G22" s="710"/>
      <c r="H22" s="316"/>
      <c r="I22" s="325"/>
      <c r="J22" s="1237"/>
      <c r="K22" s="325"/>
      <c r="L22" s="374"/>
      <c r="M22" s="374"/>
      <c r="N22" s="1241"/>
      <c r="O22" s="1239"/>
      <c r="P22" s="1242"/>
    </row>
    <row r="23" spans="1:16" s="972" customFormat="1" ht="19.5" customHeight="1" hidden="1">
      <c r="A23" s="1191"/>
      <c r="B23" s="316"/>
      <c r="C23" s="316" t="s">
        <v>1023</v>
      </c>
      <c r="D23" s="316"/>
      <c r="E23" s="316"/>
      <c r="F23" s="317"/>
      <c r="G23" s="710"/>
      <c r="H23" s="316"/>
      <c r="I23" s="325"/>
      <c r="J23" s="1237"/>
      <c r="K23" s="325"/>
      <c r="L23" s="374"/>
      <c r="M23" s="374"/>
      <c r="N23" s="1241"/>
      <c r="O23" s="1239"/>
      <c r="P23" s="1242"/>
    </row>
    <row r="24" spans="1:16" s="972" customFormat="1" ht="19.5" customHeight="1" hidden="1">
      <c r="A24" s="1191"/>
      <c r="B24" s="316" t="s">
        <v>1018</v>
      </c>
      <c r="C24" s="316"/>
      <c r="D24" s="316"/>
      <c r="E24" s="316"/>
      <c r="F24" s="317"/>
      <c r="G24" s="710"/>
      <c r="H24" s="316"/>
      <c r="I24" s="325"/>
      <c r="J24" s="1237"/>
      <c r="K24" s="325"/>
      <c r="L24" s="374"/>
      <c r="M24" s="374"/>
      <c r="N24" s="1241"/>
      <c r="O24" s="1239"/>
      <c r="P24" s="1242"/>
    </row>
    <row r="25" spans="1:16" s="972" customFormat="1" ht="19.5" customHeight="1" hidden="1">
      <c r="A25" s="1191"/>
      <c r="B25" s="316" t="s">
        <v>1019</v>
      </c>
      <c r="C25" s="316"/>
      <c r="D25" s="316"/>
      <c r="E25" s="316"/>
      <c r="F25" s="317"/>
      <c r="G25" s="710"/>
      <c r="H25" s="316"/>
      <c r="I25" s="325"/>
      <c r="J25" s="1237"/>
      <c r="K25" s="325"/>
      <c r="L25" s="374"/>
      <c r="M25" s="374"/>
      <c r="N25" s="1241"/>
      <c r="O25" s="1239"/>
      <c r="P25" s="1242"/>
    </row>
    <row r="26" spans="1:16" s="972" customFormat="1" ht="19.5" customHeight="1" hidden="1">
      <c r="A26" s="1191"/>
      <c r="B26" s="316"/>
      <c r="C26" s="316" t="s">
        <v>1024</v>
      </c>
      <c r="D26" s="316"/>
      <c r="E26" s="316"/>
      <c r="F26" s="317"/>
      <c r="G26" s="710"/>
      <c r="H26" s="316"/>
      <c r="I26" s="325"/>
      <c r="J26" s="1237"/>
      <c r="K26" s="325"/>
      <c r="L26" s="374"/>
      <c r="M26" s="374"/>
      <c r="N26" s="1241"/>
      <c r="O26" s="1239"/>
      <c r="P26" s="1242"/>
    </row>
    <row r="27" spans="1:16" s="972" customFormat="1" ht="19.5" customHeight="1" hidden="1">
      <c r="A27" s="1191"/>
      <c r="B27" s="316"/>
      <c r="C27" s="316" t="s">
        <v>1025</v>
      </c>
      <c r="D27" s="316"/>
      <c r="E27" s="316"/>
      <c r="F27" s="317"/>
      <c r="G27" s="710"/>
      <c r="H27" s="316"/>
      <c r="I27" s="325"/>
      <c r="J27" s="1237"/>
      <c r="K27" s="325"/>
      <c r="L27" s="374"/>
      <c r="M27" s="374"/>
      <c r="N27" s="1241"/>
      <c r="O27" s="1239"/>
      <c r="P27" s="1242"/>
    </row>
    <row r="28" spans="1:16" s="972" customFormat="1" ht="19.5" customHeight="1" hidden="1">
      <c r="A28" s="1191"/>
      <c r="B28" s="316"/>
      <c r="C28" s="316" t="s">
        <v>1026</v>
      </c>
      <c r="D28" s="316"/>
      <c r="E28" s="316"/>
      <c r="F28" s="317"/>
      <c r="G28" s="710"/>
      <c r="H28" s="316"/>
      <c r="I28" s="325"/>
      <c r="J28" s="1237"/>
      <c r="K28" s="325"/>
      <c r="L28" s="374"/>
      <c r="M28" s="374"/>
      <c r="N28" s="1241"/>
      <c r="O28" s="1239"/>
      <c r="P28" s="1245"/>
    </row>
    <row r="29" spans="1:16" s="1255" customFormat="1" ht="19.5" customHeight="1" hidden="1">
      <c r="A29" s="1246"/>
      <c r="B29" s="849" t="s">
        <v>1287</v>
      </c>
      <c r="C29" s="1247"/>
      <c r="D29" s="694"/>
      <c r="E29" s="694"/>
      <c r="F29" s="1248"/>
      <c r="G29" s="1249"/>
      <c r="H29" s="1250"/>
      <c r="I29" s="1249"/>
      <c r="J29" s="1251"/>
      <c r="K29" s="1251"/>
      <c r="L29" s="1252" t="s">
        <v>1257</v>
      </c>
      <c r="M29" s="1252" t="s">
        <v>1257</v>
      </c>
      <c r="N29" s="1253"/>
      <c r="O29" s="1239"/>
      <c r="P29" s="1254"/>
    </row>
    <row r="30" spans="1:16" s="704" customFormat="1" ht="19.5" customHeight="1" hidden="1">
      <c r="A30" s="693" t="s">
        <v>122</v>
      </c>
      <c r="B30" s="695"/>
      <c r="C30" s="695"/>
      <c r="D30" s="695"/>
      <c r="E30" s="695"/>
      <c r="F30" s="696"/>
      <c r="G30" s="697" t="s">
        <v>766</v>
      </c>
      <c r="H30" s="797"/>
      <c r="I30" s="797"/>
      <c r="J30" s="797"/>
      <c r="K30" s="797"/>
      <c r="L30" s="1256">
        <f>SUM(L46)</f>
        <v>0</v>
      </c>
      <c r="M30" s="1256">
        <f>SUM(M46)</f>
        <v>0</v>
      </c>
      <c r="N30" s="699"/>
      <c r="O30" s="1257"/>
      <c r="P30" s="1258"/>
    </row>
    <row r="31" spans="1:16" s="704" customFormat="1" ht="19.5" customHeight="1" hidden="1">
      <c r="A31" s="693" t="s">
        <v>123</v>
      </c>
      <c r="B31" s="695"/>
      <c r="C31" s="695"/>
      <c r="D31" s="695"/>
      <c r="E31" s="695"/>
      <c r="F31" s="696"/>
      <c r="G31" s="1259" t="s">
        <v>765</v>
      </c>
      <c r="H31" s="797"/>
      <c r="I31" s="797"/>
      <c r="J31" s="797"/>
      <c r="K31" s="797"/>
      <c r="L31" s="1256">
        <f>SUM(L47)</f>
        <v>0</v>
      </c>
      <c r="M31" s="1256">
        <f>SUM(M47)</f>
        <v>0</v>
      </c>
      <c r="N31" s="699"/>
      <c r="O31" s="1096"/>
      <c r="P31" s="1191"/>
    </row>
    <row r="32" spans="1:16" s="790" customFormat="1" ht="19.5" customHeight="1" hidden="1">
      <c r="A32" s="777" t="s">
        <v>223</v>
      </c>
      <c r="B32" s="785"/>
      <c r="C32" s="785"/>
      <c r="D32" s="785"/>
      <c r="E32" s="785"/>
      <c r="F32" s="786"/>
      <c r="G32" s="1259" t="s">
        <v>562</v>
      </c>
      <c r="H32" s="1260"/>
      <c r="I32" s="1260"/>
      <c r="J32" s="1260"/>
      <c r="K32" s="1260"/>
      <c r="L32" s="789"/>
      <c r="M32" s="789"/>
      <c r="N32" s="787"/>
      <c r="O32" s="1096"/>
      <c r="P32" s="1191"/>
    </row>
    <row r="33" spans="1:16" s="790" customFormat="1" ht="19.5" customHeight="1" hidden="1">
      <c r="A33" s="777" t="s">
        <v>755</v>
      </c>
      <c r="B33" s="785"/>
      <c r="C33" s="785"/>
      <c r="D33" s="785"/>
      <c r="E33" s="785"/>
      <c r="F33" s="786"/>
      <c r="G33" s="1259" t="s">
        <v>562</v>
      </c>
      <c r="H33" s="698" t="s">
        <v>1084</v>
      </c>
      <c r="I33" s="787"/>
      <c r="J33" s="788"/>
      <c r="K33" s="713" t="s">
        <v>1085</v>
      </c>
      <c r="L33" s="789"/>
      <c r="M33" s="789"/>
      <c r="N33" s="787"/>
      <c r="O33" s="1096"/>
      <c r="P33" s="1191"/>
    </row>
    <row r="34" spans="1:16" s="790" customFormat="1" ht="19.5" customHeight="1" hidden="1">
      <c r="A34" s="777"/>
      <c r="B34" s="785"/>
      <c r="C34" s="785"/>
      <c r="D34" s="785"/>
      <c r="E34" s="785"/>
      <c r="F34" s="786"/>
      <c r="G34" s="1259" t="s">
        <v>700</v>
      </c>
      <c r="H34" s="1136"/>
      <c r="I34" s="787"/>
      <c r="J34" s="788"/>
      <c r="K34" s="1137"/>
      <c r="L34" s="789"/>
      <c r="M34" s="789"/>
      <c r="N34" s="787"/>
      <c r="O34" s="1096"/>
      <c r="P34" s="1191"/>
    </row>
    <row r="35" spans="1:16" s="784" customFormat="1" ht="19.5" customHeight="1" hidden="1">
      <c r="A35" s="791"/>
      <c r="B35" s="778" t="s">
        <v>564</v>
      </c>
      <c r="C35" s="778"/>
      <c r="D35" s="778"/>
      <c r="E35" s="778"/>
      <c r="F35" s="779"/>
      <c r="G35" s="782"/>
      <c r="H35" s="798"/>
      <c r="I35" s="787"/>
      <c r="J35" s="788"/>
      <c r="K35" s="799"/>
      <c r="L35" s="800"/>
      <c r="M35" s="800"/>
      <c r="N35" s="781"/>
      <c r="O35" s="1261"/>
      <c r="P35" s="848"/>
    </row>
    <row r="36" spans="1:16" s="784" customFormat="1" ht="19.5" customHeight="1" hidden="1">
      <c r="A36" s="791"/>
      <c r="B36" s="778" t="s">
        <v>565</v>
      </c>
      <c r="C36" s="778"/>
      <c r="D36" s="778"/>
      <c r="E36" s="778"/>
      <c r="F36" s="779"/>
      <c r="G36" s="782"/>
      <c r="H36" s="1262"/>
      <c r="I36" s="787"/>
      <c r="J36" s="788"/>
      <c r="K36" s="799"/>
      <c r="L36" s="1263"/>
      <c r="M36" s="1263"/>
      <c r="N36" s="781"/>
      <c r="O36" s="1264"/>
      <c r="P36" s="848"/>
    </row>
    <row r="37" spans="1:16" s="784" customFormat="1" ht="19.5" customHeight="1" hidden="1">
      <c r="A37" s="791"/>
      <c r="B37" s="778" t="s">
        <v>699</v>
      </c>
      <c r="C37" s="778"/>
      <c r="D37" s="778"/>
      <c r="E37" s="778"/>
      <c r="F37" s="779"/>
      <c r="G37" s="782"/>
      <c r="H37" s="778"/>
      <c r="I37" s="781"/>
      <c r="J37" s="778"/>
      <c r="K37" s="782" t="s">
        <v>693</v>
      </c>
      <c r="L37" s="1263" t="s">
        <v>566</v>
      </c>
      <c r="M37" s="1263" t="s">
        <v>566</v>
      </c>
      <c r="N37" s="781"/>
      <c r="O37" s="1264"/>
      <c r="P37" s="848"/>
    </row>
    <row r="38" spans="1:16" s="784" customFormat="1" ht="19.5" customHeight="1" hidden="1">
      <c r="A38" s="791"/>
      <c r="B38" s="778"/>
      <c r="C38" s="778"/>
      <c r="D38" s="778"/>
      <c r="E38" s="778"/>
      <c r="F38" s="779" t="s">
        <v>972</v>
      </c>
      <c r="G38" s="782"/>
      <c r="H38" s="778"/>
      <c r="I38" s="781"/>
      <c r="J38" s="778"/>
      <c r="K38" s="781"/>
      <c r="L38" s="733"/>
      <c r="M38" s="733"/>
      <c r="N38" s="781"/>
      <c r="O38" s="1192"/>
      <c r="P38" s="848"/>
    </row>
    <row r="39" spans="1:16" s="784" customFormat="1" ht="19.5" customHeight="1" hidden="1">
      <c r="A39" s="791"/>
      <c r="B39" s="778"/>
      <c r="C39" s="778"/>
      <c r="D39" s="778"/>
      <c r="E39" s="778"/>
      <c r="F39" s="779"/>
      <c r="G39" s="782"/>
      <c r="H39" s="778"/>
      <c r="I39" s="781"/>
      <c r="J39" s="778"/>
      <c r="K39" s="781"/>
      <c r="L39" s="733"/>
      <c r="M39" s="733"/>
      <c r="N39" s="781"/>
      <c r="O39" s="1192"/>
      <c r="P39" s="848"/>
    </row>
    <row r="40" spans="1:16" s="784" customFormat="1" ht="19.5" customHeight="1" hidden="1">
      <c r="A40" s="791"/>
      <c r="B40" s="778" t="s">
        <v>359</v>
      </c>
      <c r="C40" s="778"/>
      <c r="D40" s="778"/>
      <c r="E40" s="778"/>
      <c r="F40" s="779"/>
      <c r="G40" s="782" t="s">
        <v>261</v>
      </c>
      <c r="H40" s="778"/>
      <c r="I40" s="782"/>
      <c r="J40" s="778"/>
      <c r="K40" s="781"/>
      <c r="L40" s="1265" t="s">
        <v>382</v>
      </c>
      <c r="M40" s="1265" t="s">
        <v>382</v>
      </c>
      <c r="N40" s="781"/>
      <c r="O40" s="1194"/>
      <c r="P40" s="848"/>
    </row>
    <row r="41" spans="1:16" s="784" customFormat="1" ht="19.5" customHeight="1" hidden="1">
      <c r="A41" s="791"/>
      <c r="B41" s="778"/>
      <c r="C41" s="778"/>
      <c r="D41" s="778"/>
      <c r="E41" s="778"/>
      <c r="F41" s="779"/>
      <c r="G41" s="782"/>
      <c r="H41" s="778"/>
      <c r="I41" s="782"/>
      <c r="J41" s="778"/>
      <c r="K41" s="781"/>
      <c r="L41" s="1265" t="s">
        <v>383</v>
      </c>
      <c r="M41" s="1265" t="s">
        <v>383</v>
      </c>
      <c r="N41" s="781"/>
      <c r="O41" s="1194"/>
      <c r="P41" s="848"/>
    </row>
    <row r="42" spans="1:16" s="784" customFormat="1" ht="19.5" customHeight="1" hidden="1">
      <c r="A42" s="791"/>
      <c r="B42" s="778" t="s">
        <v>315</v>
      </c>
      <c r="C42" s="778"/>
      <c r="D42" s="778"/>
      <c r="E42" s="778"/>
      <c r="F42" s="779"/>
      <c r="G42" s="782" t="s">
        <v>260</v>
      </c>
      <c r="H42" s="778"/>
      <c r="I42" s="782"/>
      <c r="J42" s="778"/>
      <c r="K42" s="782" t="s">
        <v>447</v>
      </c>
      <c r="L42" s="1265" t="s">
        <v>317</v>
      </c>
      <c r="M42" s="1265" t="s">
        <v>317</v>
      </c>
      <c r="N42" s="781"/>
      <c r="O42" s="1194"/>
      <c r="P42" s="848"/>
    </row>
    <row r="43" spans="1:16" s="784" customFormat="1" ht="19.5" customHeight="1" hidden="1">
      <c r="A43" s="791"/>
      <c r="B43" s="778" t="s">
        <v>316</v>
      </c>
      <c r="C43" s="778"/>
      <c r="D43" s="778"/>
      <c r="E43" s="778"/>
      <c r="F43" s="779"/>
      <c r="G43" s="782" t="s">
        <v>260</v>
      </c>
      <c r="H43" s="778"/>
      <c r="I43" s="782" t="s">
        <v>504</v>
      </c>
      <c r="J43" s="778"/>
      <c r="K43" s="782"/>
      <c r="L43" s="1265" t="s">
        <v>317</v>
      </c>
      <c r="M43" s="1265" t="s">
        <v>317</v>
      </c>
      <c r="N43" s="781"/>
      <c r="O43" s="1194"/>
      <c r="P43" s="848"/>
    </row>
    <row r="44" spans="1:16" s="784" customFormat="1" ht="19.5" customHeight="1" hidden="1">
      <c r="A44" s="791"/>
      <c r="B44" s="778"/>
      <c r="C44" s="778"/>
      <c r="D44" s="778"/>
      <c r="E44" s="778"/>
      <c r="F44" s="779"/>
      <c r="G44" s="782"/>
      <c r="H44" s="778"/>
      <c r="I44" s="781"/>
      <c r="J44" s="778"/>
      <c r="K44" s="782"/>
      <c r="L44" s="1265"/>
      <c r="M44" s="1265"/>
      <c r="N44" s="781"/>
      <c r="O44" s="1266"/>
      <c r="P44" s="1267"/>
    </row>
    <row r="45" spans="1:16" s="784" customFormat="1" ht="12.75" customHeight="1" hidden="1">
      <c r="A45" s="791"/>
      <c r="B45" s="778"/>
      <c r="C45" s="778"/>
      <c r="D45" s="778"/>
      <c r="E45" s="778"/>
      <c r="F45" s="779"/>
      <c r="G45" s="782"/>
      <c r="H45" s="778"/>
      <c r="I45" s="781"/>
      <c r="J45" s="778"/>
      <c r="K45" s="782"/>
      <c r="L45" s="1265"/>
      <c r="M45" s="1265"/>
      <c r="N45" s="781"/>
      <c r="O45" s="1268"/>
      <c r="P45" s="1198"/>
    </row>
    <row r="46" spans="1:16" s="784" customFormat="1" ht="18.75" customHeight="1" hidden="1">
      <c r="A46" s="777" t="s">
        <v>756</v>
      </c>
      <c r="B46" s="778"/>
      <c r="C46" s="778"/>
      <c r="D46" s="778"/>
      <c r="E46" s="778"/>
      <c r="F46" s="779"/>
      <c r="G46" s="780" t="s">
        <v>0</v>
      </c>
      <c r="H46" s="778"/>
      <c r="I46" s="781"/>
      <c r="J46" s="778"/>
      <c r="K46" s="782"/>
      <c r="L46" s="783">
        <f>SUM(L47+L50+L53)</f>
        <v>0</v>
      </c>
      <c r="M46" s="783">
        <f>SUM(M47+M50+M53)</f>
        <v>0</v>
      </c>
      <c r="N46" s="781"/>
      <c r="O46" s="1189"/>
      <c r="P46" s="1190"/>
    </row>
    <row r="47" spans="1:16" s="790" customFormat="1" ht="19.5" customHeight="1" hidden="1">
      <c r="A47" s="777" t="s">
        <v>977</v>
      </c>
      <c r="B47" s="785"/>
      <c r="C47" s="785"/>
      <c r="D47" s="785"/>
      <c r="E47" s="785"/>
      <c r="F47" s="786"/>
      <c r="G47" s="780"/>
      <c r="H47" s="698" t="s">
        <v>1084</v>
      </c>
      <c r="I47" s="787"/>
      <c r="J47" s="788"/>
      <c r="K47" s="713" t="s">
        <v>1085</v>
      </c>
      <c r="L47" s="789"/>
      <c r="M47" s="789"/>
      <c r="N47" s="787"/>
      <c r="O47" s="1096"/>
      <c r="P47" s="1191"/>
    </row>
    <row r="48" spans="1:16" s="784" customFormat="1" ht="19.5" customHeight="1" hidden="1">
      <c r="A48" s="791"/>
      <c r="B48" s="778" t="s">
        <v>990</v>
      </c>
      <c r="C48" s="778"/>
      <c r="D48" s="778"/>
      <c r="E48" s="778"/>
      <c r="F48" s="779"/>
      <c r="G48" s="782" t="s">
        <v>1086</v>
      </c>
      <c r="H48" s="792"/>
      <c r="I48" s="781"/>
      <c r="J48" s="793"/>
      <c r="K48" s="794"/>
      <c r="L48" s="733"/>
      <c r="M48" s="733"/>
      <c r="N48" s="781"/>
      <c r="O48" s="1192"/>
      <c r="P48" s="848"/>
    </row>
    <row r="49" spans="1:16" s="790" customFormat="1" ht="10.5" customHeight="1" hidden="1">
      <c r="A49" s="777"/>
      <c r="B49" s="785"/>
      <c r="C49" s="785"/>
      <c r="D49" s="785"/>
      <c r="E49" s="785"/>
      <c r="F49" s="786"/>
      <c r="G49" s="780"/>
      <c r="H49" s="795"/>
      <c r="I49" s="787"/>
      <c r="J49" s="788"/>
      <c r="K49" s="713"/>
      <c r="L49" s="789"/>
      <c r="M49" s="789"/>
      <c r="N49" s="787"/>
      <c r="O49" s="1096"/>
      <c r="P49" s="1191"/>
    </row>
    <row r="50" spans="1:16" s="790" customFormat="1" ht="19.5" customHeight="1" hidden="1">
      <c r="A50" s="777" t="s">
        <v>978</v>
      </c>
      <c r="B50" s="785"/>
      <c r="C50" s="785"/>
      <c r="D50" s="785"/>
      <c r="E50" s="785"/>
      <c r="F50" s="786"/>
      <c r="G50" s="780"/>
      <c r="H50" s="785"/>
      <c r="I50" s="787"/>
      <c r="J50" s="785"/>
      <c r="K50" s="796"/>
      <c r="L50" s="783"/>
      <c r="M50" s="783"/>
      <c r="N50" s="787"/>
      <c r="O50" s="1193"/>
      <c r="P50" s="1191"/>
    </row>
    <row r="51" spans="1:16" s="790" customFormat="1" ht="19.5" customHeight="1" hidden="1">
      <c r="A51" s="777"/>
      <c r="B51" s="778" t="s">
        <v>992</v>
      </c>
      <c r="C51" s="785"/>
      <c r="D51" s="785"/>
      <c r="E51" s="785"/>
      <c r="F51" s="786"/>
      <c r="G51" s="782" t="s">
        <v>991</v>
      </c>
      <c r="H51" s="785"/>
      <c r="I51" s="787"/>
      <c r="J51" s="785"/>
      <c r="K51" s="796"/>
      <c r="L51" s="783"/>
      <c r="M51" s="783"/>
      <c r="N51" s="787"/>
      <c r="O51" s="1193"/>
      <c r="P51" s="1191"/>
    </row>
    <row r="52" spans="1:16" s="790" customFormat="1" ht="11.25" customHeight="1" hidden="1">
      <c r="A52" s="777"/>
      <c r="B52" s="785"/>
      <c r="C52" s="785"/>
      <c r="D52" s="785"/>
      <c r="E52" s="785"/>
      <c r="F52" s="786"/>
      <c r="G52" s="780"/>
      <c r="H52" s="785"/>
      <c r="I52" s="787"/>
      <c r="J52" s="785"/>
      <c r="K52" s="796"/>
      <c r="L52" s="783"/>
      <c r="M52" s="783"/>
      <c r="N52" s="787"/>
      <c r="O52" s="1193"/>
      <c r="P52" s="1191"/>
    </row>
    <row r="53" spans="1:16" s="790" customFormat="1" ht="19.5" customHeight="1" hidden="1">
      <c r="A53" s="777" t="s">
        <v>979</v>
      </c>
      <c r="B53" s="785"/>
      <c r="C53" s="785"/>
      <c r="D53" s="785"/>
      <c r="E53" s="785"/>
      <c r="F53" s="786"/>
      <c r="G53" s="780"/>
      <c r="H53" s="785"/>
      <c r="I53" s="787"/>
      <c r="J53" s="785"/>
      <c r="K53" s="796"/>
      <c r="L53" s="783">
        <v>0</v>
      </c>
      <c r="M53" s="783">
        <v>0</v>
      </c>
      <c r="N53" s="787"/>
      <c r="O53" s="1193"/>
      <c r="P53" s="1191"/>
    </row>
    <row r="54" spans="1:16" s="790" customFormat="1" ht="19.5" customHeight="1" hidden="1">
      <c r="A54" s="777"/>
      <c r="B54" s="785"/>
      <c r="C54" s="785"/>
      <c r="D54" s="785" t="s">
        <v>980</v>
      </c>
      <c r="E54" s="785"/>
      <c r="F54" s="786"/>
      <c r="G54" s="780"/>
      <c r="H54" s="785"/>
      <c r="I54" s="787"/>
      <c r="J54" s="785"/>
      <c r="K54" s="796"/>
      <c r="L54" s="783"/>
      <c r="M54" s="783"/>
      <c r="N54" s="787"/>
      <c r="O54" s="1193"/>
      <c r="P54" s="1191"/>
    </row>
    <row r="55" spans="1:16" s="790" customFormat="1" ht="19.5" customHeight="1" hidden="1">
      <c r="A55" s="777"/>
      <c r="B55" s="778" t="s">
        <v>993</v>
      </c>
      <c r="C55" s="785"/>
      <c r="D55" s="785"/>
      <c r="E55" s="785"/>
      <c r="F55" s="786"/>
      <c r="G55" s="782" t="s">
        <v>1086</v>
      </c>
      <c r="H55" s="785"/>
      <c r="I55" s="787"/>
      <c r="J55" s="785"/>
      <c r="K55" s="796"/>
      <c r="L55" s="783"/>
      <c r="M55" s="783"/>
      <c r="N55" s="787"/>
      <c r="O55" s="1193"/>
      <c r="P55" s="1191"/>
    </row>
    <row r="56" spans="1:16" s="784" customFormat="1" ht="18.75" customHeight="1" hidden="1">
      <c r="A56" s="777" t="s">
        <v>756</v>
      </c>
      <c r="B56" s="778"/>
      <c r="C56" s="778"/>
      <c r="D56" s="778"/>
      <c r="E56" s="778"/>
      <c r="F56" s="779"/>
      <c r="G56" s="780" t="s">
        <v>970</v>
      </c>
      <c r="H56" s="778"/>
      <c r="I56" s="781"/>
      <c r="J56" s="778"/>
      <c r="K56" s="782"/>
      <c r="L56" s="783">
        <f>SUM(L57+L60+L63)</f>
        <v>0</v>
      </c>
      <c r="M56" s="783">
        <f>SUM(M57+M60+M63)</f>
        <v>0</v>
      </c>
      <c r="N56" s="781"/>
      <c r="O56" s="1194"/>
      <c r="P56" s="848"/>
    </row>
    <row r="57" spans="1:16" s="559" customFormat="1" ht="13.5" customHeight="1" hidden="1">
      <c r="A57" s="564"/>
      <c r="B57" s="562"/>
      <c r="C57" s="562"/>
      <c r="D57" s="562"/>
      <c r="E57" s="562"/>
      <c r="F57" s="563"/>
      <c r="G57" s="560"/>
      <c r="H57" s="562"/>
      <c r="I57" s="560"/>
      <c r="J57" s="562"/>
      <c r="K57" s="560"/>
      <c r="L57" s="554"/>
      <c r="M57" s="554"/>
      <c r="N57" s="560"/>
      <c r="O57" s="1195"/>
      <c r="P57" s="1196"/>
    </row>
    <row r="58" spans="1:16" s="784" customFormat="1" ht="19.5" customHeight="1" hidden="1">
      <c r="A58" s="693" t="s">
        <v>759</v>
      </c>
      <c r="B58" s="778"/>
      <c r="C58" s="778"/>
      <c r="D58" s="778"/>
      <c r="E58" s="778"/>
      <c r="F58" s="779"/>
      <c r="G58" s="818"/>
      <c r="H58" s="778"/>
      <c r="I58" s="781"/>
      <c r="J58" s="778"/>
      <c r="K58" s="781"/>
      <c r="L58" s="789"/>
      <c r="M58" s="789"/>
      <c r="N58" s="781"/>
      <c r="O58" s="1197"/>
      <c r="P58" s="1198"/>
    </row>
    <row r="59" spans="1:16" s="803" customFormat="1" ht="19.5" customHeight="1" hidden="1">
      <c r="A59" s="693" t="s">
        <v>760</v>
      </c>
      <c r="B59" s="801"/>
      <c r="C59" s="801"/>
      <c r="D59" s="801"/>
      <c r="E59" s="801"/>
      <c r="F59" s="802"/>
      <c r="G59" s="818" t="s">
        <v>970</v>
      </c>
      <c r="H59" s="698" t="s">
        <v>1084</v>
      </c>
      <c r="I59" s="699"/>
      <c r="J59" s="700"/>
      <c r="K59" s="713" t="s">
        <v>1085</v>
      </c>
      <c r="L59" s="1008" t="s">
        <v>1282</v>
      </c>
      <c r="M59" s="1008" t="s">
        <v>1282</v>
      </c>
      <c r="N59" s="819"/>
      <c r="O59" s="1098"/>
      <c r="P59" s="1076"/>
    </row>
    <row r="60" spans="1:16" s="803" customFormat="1" ht="19.5" customHeight="1" hidden="1">
      <c r="A60" s="674" t="s">
        <v>1041</v>
      </c>
      <c r="B60" s="801"/>
      <c r="C60" s="801"/>
      <c r="D60" s="801"/>
      <c r="E60" s="801"/>
      <c r="F60" s="802"/>
      <c r="G60" s="818"/>
      <c r="H60" s="698"/>
      <c r="I60" s="699"/>
      <c r="J60" s="700"/>
      <c r="K60" s="713"/>
      <c r="L60" s="820"/>
      <c r="M60" s="820"/>
      <c r="N60" s="323" t="s">
        <v>568</v>
      </c>
      <c r="O60" s="1099"/>
      <c r="P60" s="1073"/>
    </row>
    <row r="61" spans="1:16" s="803" customFormat="1" ht="19.5" customHeight="1" hidden="1">
      <c r="A61" s="674" t="s">
        <v>1042</v>
      </c>
      <c r="B61" s="801"/>
      <c r="C61" s="801"/>
      <c r="D61" s="801"/>
      <c r="E61" s="801"/>
      <c r="F61" s="802"/>
      <c r="G61" s="821"/>
      <c r="H61" s="698"/>
      <c r="I61" s="699"/>
      <c r="J61" s="700"/>
      <c r="K61" s="713"/>
      <c r="L61" s="822"/>
      <c r="M61" s="822"/>
      <c r="N61" s="323" t="s">
        <v>969</v>
      </c>
      <c r="O61" s="1099"/>
      <c r="P61" s="1073"/>
    </row>
    <row r="62" spans="1:16" s="803" customFormat="1" ht="19.5" customHeight="1" hidden="1">
      <c r="A62" s="674" t="s">
        <v>1043</v>
      </c>
      <c r="B62" s="801"/>
      <c r="C62" s="801"/>
      <c r="D62" s="801"/>
      <c r="E62" s="801"/>
      <c r="F62" s="802"/>
      <c r="G62" s="821"/>
      <c r="H62" s="698"/>
      <c r="I62" s="699"/>
      <c r="J62" s="700"/>
      <c r="K62" s="713"/>
      <c r="L62" s="822"/>
      <c r="M62" s="822"/>
      <c r="N62" s="323" t="s">
        <v>971</v>
      </c>
      <c r="O62" s="1099"/>
      <c r="P62" s="1073"/>
    </row>
    <row r="63" spans="1:16" s="803" customFormat="1" ht="19.5" customHeight="1" hidden="1">
      <c r="A63" s="674" t="s">
        <v>1044</v>
      </c>
      <c r="B63" s="801"/>
      <c r="C63" s="801"/>
      <c r="D63" s="801"/>
      <c r="E63" s="801"/>
      <c r="F63" s="802"/>
      <c r="G63" s="821"/>
      <c r="H63" s="698"/>
      <c r="I63" s="699"/>
      <c r="J63" s="700"/>
      <c r="K63" s="713"/>
      <c r="L63" s="323"/>
      <c r="M63" s="323"/>
      <c r="N63" s="379"/>
      <c r="O63" s="1099"/>
      <c r="P63" s="1073"/>
    </row>
    <row r="64" spans="1:16" ht="12.75" customHeight="1" hidden="1">
      <c r="A64" s="542"/>
      <c r="B64" s="539"/>
      <c r="C64" s="539"/>
      <c r="D64" s="539"/>
      <c r="E64" s="539"/>
      <c r="F64" s="541"/>
      <c r="G64" s="552"/>
      <c r="H64" s="539"/>
      <c r="I64" s="538"/>
      <c r="J64" s="539"/>
      <c r="K64" s="538"/>
      <c r="L64" s="531"/>
      <c r="M64" s="531"/>
      <c r="N64" s="538"/>
      <c r="O64" s="1199"/>
      <c r="P64" s="1200"/>
    </row>
    <row r="65" spans="1:16" ht="19.5" customHeight="1">
      <c r="A65" s="551" t="s">
        <v>240</v>
      </c>
      <c r="B65" s="550"/>
      <c r="C65" s="539"/>
      <c r="D65" s="539"/>
      <c r="E65" s="539"/>
      <c r="F65" s="541"/>
      <c r="G65" s="1077" t="s">
        <v>562</v>
      </c>
      <c r="H65" s="539"/>
      <c r="I65" s="538"/>
      <c r="J65" s="539"/>
      <c r="K65" s="538"/>
      <c r="L65" s="545"/>
      <c r="M65" s="545"/>
      <c r="N65" s="538"/>
      <c r="O65" s="1107"/>
      <c r="P65" s="1201"/>
    </row>
    <row r="66" spans="1:16" ht="19.5" customHeight="1">
      <c r="A66" s="551" t="s">
        <v>241</v>
      </c>
      <c r="B66" s="550"/>
      <c r="C66" s="539"/>
      <c r="D66" s="539"/>
      <c r="E66" s="539"/>
      <c r="F66" s="541"/>
      <c r="G66" s="1077" t="s">
        <v>562</v>
      </c>
      <c r="H66" s="539"/>
      <c r="I66" s="538"/>
      <c r="J66" s="539"/>
      <c r="K66" s="538"/>
      <c r="L66" s="545"/>
      <c r="M66" s="545"/>
      <c r="N66" s="538"/>
      <c r="O66" s="1107"/>
      <c r="P66" s="1201"/>
    </row>
    <row r="67" spans="1:16" ht="19.5" customHeight="1">
      <c r="A67" s="551" t="s">
        <v>242</v>
      </c>
      <c r="B67" s="550"/>
      <c r="C67" s="539"/>
      <c r="D67" s="539"/>
      <c r="E67" s="539"/>
      <c r="F67" s="541"/>
      <c r="G67" s="1077" t="s">
        <v>562</v>
      </c>
      <c r="H67" s="539"/>
      <c r="I67" s="538"/>
      <c r="J67" s="539"/>
      <c r="K67" s="538"/>
      <c r="L67" s="545"/>
      <c r="M67" s="545"/>
      <c r="N67" s="538"/>
      <c r="O67" s="1107"/>
      <c r="P67" s="1201"/>
    </row>
    <row r="68" spans="1:16" s="711" customFormat="1" ht="19.5" customHeight="1" hidden="1">
      <c r="A68" s="705"/>
      <c r="B68" s="694" t="s">
        <v>318</v>
      </c>
      <c r="C68" s="694"/>
      <c r="D68" s="694"/>
      <c r="E68" s="694"/>
      <c r="F68" s="706"/>
      <c r="G68" s="734"/>
      <c r="H68" s="694"/>
      <c r="I68" s="710"/>
      <c r="J68" s="707" t="s">
        <v>701</v>
      </c>
      <c r="K68" s="823"/>
      <c r="L68" s="735" t="s">
        <v>569</v>
      </c>
      <c r="M68" s="735" t="s">
        <v>569</v>
      </c>
      <c r="N68" s="710" t="s">
        <v>572</v>
      </c>
      <c r="O68" s="1202"/>
      <c r="P68" s="1203"/>
    </row>
    <row r="69" spans="1:16" ht="18.75" customHeight="1" hidden="1">
      <c r="A69" s="542"/>
      <c r="B69" s="539"/>
      <c r="C69" s="539"/>
      <c r="D69" s="539"/>
      <c r="E69" s="539"/>
      <c r="F69" s="541"/>
      <c r="G69" s="540"/>
      <c r="H69" s="539"/>
      <c r="I69" s="538"/>
      <c r="J69" s="544"/>
      <c r="K69" s="543"/>
      <c r="L69" s="537"/>
      <c r="M69" s="537"/>
      <c r="N69" s="538" t="s">
        <v>517</v>
      </c>
      <c r="O69" s="1204"/>
      <c r="P69" s="1201"/>
    </row>
    <row r="70" spans="1:16" s="711" customFormat="1" ht="19.5" customHeight="1" hidden="1">
      <c r="A70" s="705"/>
      <c r="B70" s="694" t="s">
        <v>570</v>
      </c>
      <c r="C70" s="694"/>
      <c r="D70" s="694"/>
      <c r="E70" s="694"/>
      <c r="F70" s="706"/>
      <c r="G70" s="734"/>
      <c r="H70" s="694"/>
      <c r="I70" s="710"/>
      <c r="J70" s="694"/>
      <c r="K70" s="710"/>
      <c r="L70" s="735" t="s">
        <v>571</v>
      </c>
      <c r="M70" s="735" t="s">
        <v>571</v>
      </c>
      <c r="N70" s="710"/>
      <c r="O70" s="1202"/>
      <c r="P70" s="1203"/>
    </row>
    <row r="71" spans="1:16" s="711" customFormat="1" ht="19.5" customHeight="1" hidden="1">
      <c r="A71" s="705"/>
      <c r="B71" s="694" t="s">
        <v>262</v>
      </c>
      <c r="C71" s="694"/>
      <c r="D71" s="694"/>
      <c r="E71" s="694"/>
      <c r="F71" s="706"/>
      <c r="G71" s="734"/>
      <c r="H71" s="694"/>
      <c r="I71" s="710"/>
      <c r="J71" s="694"/>
      <c r="K71" s="710"/>
      <c r="L71" s="735" t="s">
        <v>569</v>
      </c>
      <c r="M71" s="735" t="s">
        <v>569</v>
      </c>
      <c r="N71" s="710"/>
      <c r="O71" s="1202"/>
      <c r="P71" s="1203"/>
    </row>
    <row r="72" spans="1:16" s="711" customFormat="1" ht="19.5" customHeight="1" hidden="1">
      <c r="A72" s="705"/>
      <c r="B72" s="694" t="s">
        <v>263</v>
      </c>
      <c r="C72" s="694"/>
      <c r="D72" s="694"/>
      <c r="E72" s="694"/>
      <c r="F72" s="706"/>
      <c r="G72" s="734"/>
      <c r="H72" s="694"/>
      <c r="I72" s="710"/>
      <c r="J72" s="694"/>
      <c r="K72" s="710"/>
      <c r="L72" s="735" t="s">
        <v>573</v>
      </c>
      <c r="M72" s="735" t="s">
        <v>573</v>
      </c>
      <c r="N72" s="710"/>
      <c r="O72" s="1202"/>
      <c r="P72" s="1203"/>
    </row>
    <row r="73" spans="1:16" s="711" customFormat="1" ht="19.5" customHeight="1" hidden="1">
      <c r="A73" s="705"/>
      <c r="B73" s="694" t="s">
        <v>702</v>
      </c>
      <c r="C73" s="694"/>
      <c r="D73" s="694"/>
      <c r="E73" s="694"/>
      <c r="F73" s="706"/>
      <c r="G73" s="734"/>
      <c r="H73" s="694"/>
      <c r="I73" s="710"/>
      <c r="J73" s="694"/>
      <c r="K73" s="710"/>
      <c r="L73" s="735" t="s">
        <v>571</v>
      </c>
      <c r="M73" s="735" t="s">
        <v>571</v>
      </c>
      <c r="N73" s="710" t="s">
        <v>678</v>
      </c>
      <c r="O73" s="1202"/>
      <c r="P73" s="1203"/>
    </row>
    <row r="74" spans="1:18" ht="18.75" customHeight="1">
      <c r="A74" s="551" t="s">
        <v>1290</v>
      </c>
      <c r="B74" s="550"/>
      <c r="C74" s="539"/>
      <c r="D74" s="539"/>
      <c r="E74" s="539"/>
      <c r="F74" s="541"/>
      <c r="G74" s="886" t="s">
        <v>523</v>
      </c>
      <c r="H74" s="549" t="s">
        <v>1084</v>
      </c>
      <c r="I74" s="548"/>
      <c r="J74" s="604"/>
      <c r="K74" s="546" t="s">
        <v>1085</v>
      </c>
      <c r="L74" s="1001" t="s">
        <v>1280</v>
      </c>
      <c r="M74" s="1001" t="s">
        <v>1280</v>
      </c>
      <c r="N74" s="538"/>
      <c r="O74" s="598"/>
      <c r="P74" s="1199"/>
      <c r="Q74" s="530"/>
      <c r="R74" s="1002"/>
    </row>
    <row r="75" spans="1:16" s="711" customFormat="1" ht="18.75" customHeight="1">
      <c r="A75" s="705"/>
      <c r="B75" s="550" t="s">
        <v>1327</v>
      </c>
      <c r="C75" s="694"/>
      <c r="D75" s="694"/>
      <c r="E75" s="694"/>
      <c r="F75" s="706"/>
      <c r="G75" s="1004"/>
      <c r="H75" s="1005"/>
      <c r="I75" s="1006"/>
      <c r="J75" s="1006"/>
      <c r="K75" s="1006"/>
      <c r="L75" s="1007"/>
      <c r="M75" s="1007"/>
      <c r="N75" s="706"/>
      <c r="O75" s="888"/>
      <c r="P75" s="1110"/>
    </row>
    <row r="76" spans="1:16" s="711" customFormat="1" ht="18.75" customHeight="1">
      <c r="A76" s="705"/>
      <c r="C76" s="539" t="s">
        <v>1281</v>
      </c>
      <c r="D76" s="694"/>
      <c r="E76" s="694"/>
      <c r="F76" s="706"/>
      <c r="G76" s="1004"/>
      <c r="H76" s="1005"/>
      <c r="I76" s="1006"/>
      <c r="J76" s="1006"/>
      <c r="K76" s="1006"/>
      <c r="L76" s="1007"/>
      <c r="M76" s="1007"/>
      <c r="N76" s="706"/>
      <c r="O76" s="888"/>
      <c r="P76" s="1110"/>
    </row>
    <row r="77" spans="1:16" s="572" customFormat="1" ht="13.5" customHeight="1">
      <c r="A77" s="644"/>
      <c r="B77" s="643"/>
      <c r="C77" s="643"/>
      <c r="D77" s="643"/>
      <c r="E77" s="643"/>
      <c r="F77" s="642"/>
      <c r="G77" s="642"/>
      <c r="H77" s="642"/>
      <c r="I77" s="642"/>
      <c r="J77" s="642"/>
      <c r="K77" s="642"/>
      <c r="L77" s="640"/>
      <c r="M77" s="640"/>
      <c r="N77" s="642"/>
      <c r="O77" s="1107"/>
      <c r="P77" s="1205"/>
    </row>
    <row r="78" spans="1:16" s="572" customFormat="1" ht="19.5" customHeight="1">
      <c r="A78" s="25" t="s">
        <v>981</v>
      </c>
      <c r="B78" s="643"/>
      <c r="C78" s="643"/>
      <c r="D78" s="643"/>
      <c r="E78" s="643"/>
      <c r="F78" s="642"/>
      <c r="G78" s="642"/>
      <c r="H78" s="642"/>
      <c r="I78" s="642"/>
      <c r="J78" s="642"/>
      <c r="K78" s="642"/>
      <c r="L78" s="608">
        <f>SUM(L79)</f>
        <v>536000</v>
      </c>
      <c r="M78" s="608">
        <f>SUM(M79)</f>
        <v>100000</v>
      </c>
      <c r="N78" s="642"/>
      <c r="O78" s="1107"/>
      <c r="P78" s="1205"/>
    </row>
    <row r="79" spans="1:16" s="572" customFormat="1" ht="19.5" customHeight="1">
      <c r="A79" s="25" t="s">
        <v>982</v>
      </c>
      <c r="B79" s="643"/>
      <c r="C79" s="643"/>
      <c r="D79" s="643"/>
      <c r="E79" s="643"/>
      <c r="F79" s="642"/>
      <c r="G79" s="642"/>
      <c r="H79" s="642"/>
      <c r="I79" s="642"/>
      <c r="J79" s="642"/>
      <c r="K79" s="642"/>
      <c r="L79" s="608">
        <f>SUM(L85+L80)</f>
        <v>536000</v>
      </c>
      <c r="M79" s="608">
        <f>SUM(M85+M80)</f>
        <v>100000</v>
      </c>
      <c r="N79" s="642"/>
      <c r="O79" s="1107"/>
      <c r="P79" s="1205"/>
    </row>
    <row r="80" spans="1:16" s="572" customFormat="1" ht="19.5" customHeight="1">
      <c r="A80" s="25" t="s">
        <v>994</v>
      </c>
      <c r="B80" s="643"/>
      <c r="C80" s="643"/>
      <c r="D80" s="643"/>
      <c r="E80" s="643"/>
      <c r="F80" s="642"/>
      <c r="G80" s="642"/>
      <c r="H80" s="642"/>
      <c r="I80" s="642"/>
      <c r="J80" s="642"/>
      <c r="K80" s="642"/>
      <c r="L80" s="608">
        <f>SUM(L81)</f>
        <v>110000</v>
      </c>
      <c r="M80" s="608">
        <f>SUM(M81)</f>
        <v>100000</v>
      </c>
      <c r="N80" s="642"/>
      <c r="O80" s="1107"/>
      <c r="P80" s="1205"/>
    </row>
    <row r="81" spans="1:16" s="572" customFormat="1" ht="19.5" customHeight="1">
      <c r="A81" s="25" t="s">
        <v>995</v>
      </c>
      <c r="B81" s="643"/>
      <c r="C81" s="643"/>
      <c r="D81" s="643"/>
      <c r="E81" s="643"/>
      <c r="F81" s="642"/>
      <c r="G81" s="642"/>
      <c r="H81" s="642"/>
      <c r="I81" s="642"/>
      <c r="J81" s="642"/>
      <c r="K81" s="642"/>
      <c r="L81" s="608">
        <f>SUM(L82)</f>
        <v>110000</v>
      </c>
      <c r="M81" s="608">
        <f>SUM(M82)</f>
        <v>100000</v>
      </c>
      <c r="N81" s="642"/>
      <c r="O81" s="1107"/>
      <c r="P81" s="1205"/>
    </row>
    <row r="82" spans="1:16" s="595" customFormat="1" ht="19.5" customHeight="1">
      <c r="A82" s="25" t="s">
        <v>1328</v>
      </c>
      <c r="B82" s="550"/>
      <c r="C82" s="550"/>
      <c r="D82" s="550"/>
      <c r="E82" s="550"/>
      <c r="F82" s="552"/>
      <c r="G82" s="550"/>
      <c r="H82" s="549" t="s">
        <v>1084</v>
      </c>
      <c r="I82" s="548"/>
      <c r="J82" s="547"/>
      <c r="K82" s="546" t="s">
        <v>1085</v>
      </c>
      <c r="L82" s="545">
        <v>110000</v>
      </c>
      <c r="M82" s="545">
        <f>SUM(M83)</f>
        <v>100000</v>
      </c>
      <c r="N82" s="548"/>
      <c r="O82" s="1107"/>
      <c r="P82" s="1206"/>
    </row>
    <row r="83" spans="1:16" s="1130" customFormat="1" ht="19.5" customHeight="1">
      <c r="A83" s="1122"/>
      <c r="B83" s="1123" t="s">
        <v>1329</v>
      </c>
      <c r="C83" s="1124"/>
      <c r="D83" s="1124"/>
      <c r="E83" s="1124"/>
      <c r="F83" s="1125"/>
      <c r="G83" s="1124"/>
      <c r="H83" s="1126"/>
      <c r="I83" s="1125"/>
      <c r="J83" s="556"/>
      <c r="K83" s="1127"/>
      <c r="L83" s="1128"/>
      <c r="M83" s="1129">
        <v>100000</v>
      </c>
      <c r="N83" s="1125"/>
      <c r="O83" s="1207"/>
      <c r="P83" s="1208"/>
    </row>
    <row r="84" spans="1:16" s="704" customFormat="1" ht="11.25" customHeight="1">
      <c r="A84" s="362"/>
      <c r="B84" s="812"/>
      <c r="C84" s="812"/>
      <c r="D84" s="812"/>
      <c r="E84" s="812"/>
      <c r="F84" s="813"/>
      <c r="G84" s="813"/>
      <c r="H84" s="813"/>
      <c r="I84" s="813"/>
      <c r="J84" s="813"/>
      <c r="K84" s="813"/>
      <c r="L84" s="816"/>
      <c r="M84" s="816"/>
      <c r="N84" s="813"/>
      <c r="O84" s="1186"/>
      <c r="P84" s="1209"/>
    </row>
    <row r="85" spans="1:16" s="990" customFormat="1" ht="19.5" customHeight="1" hidden="1">
      <c r="A85" s="693" t="s">
        <v>729</v>
      </c>
      <c r="B85" s="695"/>
      <c r="C85" s="1131"/>
      <c r="D85" s="695"/>
      <c r="E85" s="695"/>
      <c r="F85" s="696"/>
      <c r="G85" s="696"/>
      <c r="H85" s="695"/>
      <c r="I85" s="699"/>
      <c r="J85" s="695"/>
      <c r="K85" s="699"/>
      <c r="L85" s="702">
        <f>SUM(L86)</f>
        <v>426000</v>
      </c>
      <c r="M85" s="702"/>
      <c r="N85" s="710"/>
      <c r="O85" s="1186"/>
      <c r="P85" s="1210"/>
    </row>
    <row r="86" spans="1:16" s="990" customFormat="1" ht="19.5" customHeight="1" hidden="1">
      <c r="A86" s="693" t="s">
        <v>730</v>
      </c>
      <c r="B86" s="695"/>
      <c r="C86" s="695"/>
      <c r="D86" s="695"/>
      <c r="E86" s="695"/>
      <c r="F86" s="696"/>
      <c r="G86" s="1132" t="s">
        <v>560</v>
      </c>
      <c r="H86" s="695"/>
      <c r="I86" s="699"/>
      <c r="J86" s="695"/>
      <c r="K86" s="699"/>
      <c r="L86" s="702">
        <f>SUM(L87)</f>
        <v>426000</v>
      </c>
      <c r="M86" s="702"/>
      <c r="N86" s="710" t="s">
        <v>558</v>
      </c>
      <c r="O86" s="1186"/>
      <c r="P86" s="1210"/>
    </row>
    <row r="87" spans="1:16" s="990" customFormat="1" ht="19.5" customHeight="1" hidden="1">
      <c r="A87" s="693" t="s">
        <v>1285</v>
      </c>
      <c r="B87" s="695"/>
      <c r="C87" s="695"/>
      <c r="D87" s="695"/>
      <c r="E87" s="695"/>
      <c r="F87" s="696"/>
      <c r="G87" s="1133" t="s">
        <v>561</v>
      </c>
      <c r="H87" s="698" t="s">
        <v>1084</v>
      </c>
      <c r="I87" s="699"/>
      <c r="J87" s="700"/>
      <c r="K87" s="713" t="s">
        <v>1085</v>
      </c>
      <c r="L87" s="702">
        <v>426000</v>
      </c>
      <c r="M87" s="702"/>
      <c r="N87" s="699"/>
      <c r="O87" s="1186"/>
      <c r="P87" s="1210"/>
    </row>
    <row r="88" spans="1:16" s="990" customFormat="1" ht="18.75" customHeight="1" hidden="1">
      <c r="A88" s="693" t="s">
        <v>1284</v>
      </c>
      <c r="B88" s="695"/>
      <c r="C88" s="695"/>
      <c r="D88" s="695"/>
      <c r="E88" s="695"/>
      <c r="F88" s="696"/>
      <c r="G88" s="696"/>
      <c r="H88" s="695"/>
      <c r="I88" s="699"/>
      <c r="J88" s="695"/>
      <c r="K88" s="699"/>
      <c r="L88" s="702"/>
      <c r="M88" s="702"/>
      <c r="N88" s="699"/>
      <c r="O88" s="1186"/>
      <c r="P88" s="1210"/>
    </row>
    <row r="89" spans="1:16" s="711" customFormat="1" ht="18.75" hidden="1">
      <c r="A89" s="705"/>
      <c r="B89" s="316" t="s">
        <v>313</v>
      </c>
      <c r="C89" s="694"/>
      <c r="D89" s="694"/>
      <c r="E89" s="694"/>
      <c r="F89" s="706"/>
      <c r="G89" s="1134"/>
      <c r="H89" s="823"/>
      <c r="I89" s="1135"/>
      <c r="J89" s="700"/>
      <c r="K89" s="713"/>
      <c r="L89" s="709"/>
      <c r="M89" s="709"/>
      <c r="N89" s="710" t="s">
        <v>559</v>
      </c>
      <c r="O89" s="1110"/>
      <c r="P89" s="1203"/>
    </row>
    <row r="90" spans="1:16" s="784" customFormat="1" ht="18.75" hidden="1">
      <c r="A90" s="791"/>
      <c r="B90" s="354" t="s">
        <v>314</v>
      </c>
      <c r="C90" s="778"/>
      <c r="D90" s="778"/>
      <c r="E90" s="778"/>
      <c r="F90" s="778"/>
      <c r="G90" s="782"/>
      <c r="H90" s="1136"/>
      <c r="I90" s="787"/>
      <c r="J90" s="796"/>
      <c r="K90" s="1137"/>
      <c r="L90" s="733"/>
      <c r="M90" s="733"/>
      <c r="N90" s="710"/>
      <c r="O90" s="1110"/>
      <c r="P90" s="1203"/>
    </row>
    <row r="91" spans="1:16" s="784" customFormat="1" ht="13.5" customHeight="1" hidden="1">
      <c r="A91" s="791"/>
      <c r="B91" s="354"/>
      <c r="C91" s="778"/>
      <c r="D91" s="778"/>
      <c r="E91" s="778"/>
      <c r="F91" s="778"/>
      <c r="G91" s="782"/>
      <c r="H91" s="1136"/>
      <c r="I91" s="787"/>
      <c r="J91" s="796"/>
      <c r="K91" s="1137"/>
      <c r="L91" s="733"/>
      <c r="M91" s="733"/>
      <c r="N91" s="710"/>
      <c r="O91" s="1110"/>
      <c r="P91" s="1203"/>
    </row>
    <row r="92" spans="1:16" s="862" customFormat="1" ht="19.5" customHeight="1" hidden="1">
      <c r="A92" s="693" t="s">
        <v>1033</v>
      </c>
      <c r="B92" s="695"/>
      <c r="C92" s="695"/>
      <c r="D92" s="695"/>
      <c r="E92" s="695"/>
      <c r="F92" s="695"/>
      <c r="G92" s="699"/>
      <c r="H92" s="712"/>
      <c r="I92" s="699"/>
      <c r="J92" s="699"/>
      <c r="K92" s="699"/>
      <c r="L92" s="702"/>
      <c r="M92" s="702"/>
      <c r="N92" s="861"/>
      <c r="P92" s="1075"/>
    </row>
    <row r="93" spans="1:16" s="862" customFormat="1" ht="19.5" customHeight="1" hidden="1">
      <c r="A93" s="693"/>
      <c r="B93" s="695"/>
      <c r="C93" s="695"/>
      <c r="D93" s="695" t="s">
        <v>1034</v>
      </c>
      <c r="E93" s="695"/>
      <c r="F93" s="695"/>
      <c r="G93" s="699"/>
      <c r="H93" s="712"/>
      <c r="I93" s="699"/>
      <c r="J93" s="699"/>
      <c r="K93" s="699"/>
      <c r="L93" s="702"/>
      <c r="M93" s="702"/>
      <c r="N93" s="861"/>
      <c r="P93" s="1075"/>
    </row>
    <row r="94" spans="1:16" s="862" customFormat="1" ht="19.5" customHeight="1" hidden="1">
      <c r="A94" s="693" t="s">
        <v>1045</v>
      </c>
      <c r="B94" s="695"/>
      <c r="C94" s="695"/>
      <c r="D94" s="695"/>
      <c r="E94" s="695"/>
      <c r="F94" s="695"/>
      <c r="G94" s="712" t="s">
        <v>523</v>
      </c>
      <c r="H94" s="698" t="s">
        <v>1099</v>
      </c>
      <c r="I94" s="699"/>
      <c r="J94" s="844"/>
      <c r="K94" s="713" t="s">
        <v>1085</v>
      </c>
      <c r="L94" s="702"/>
      <c r="M94" s="702"/>
      <c r="N94" s="699" t="s">
        <v>1047</v>
      </c>
      <c r="P94" s="1075"/>
    </row>
    <row r="95" spans="1:16" s="862" customFormat="1" ht="19.5" customHeight="1" hidden="1">
      <c r="A95" s="693"/>
      <c r="B95" s="695"/>
      <c r="C95" s="695"/>
      <c r="D95" s="695" t="s">
        <v>1046</v>
      </c>
      <c r="E95" s="695"/>
      <c r="F95" s="695"/>
      <c r="G95" s="699"/>
      <c r="H95" s="712"/>
      <c r="I95" s="699"/>
      <c r="J95" s="699"/>
      <c r="K95" s="699"/>
      <c r="L95" s="702"/>
      <c r="M95" s="702"/>
      <c r="N95" s="699"/>
      <c r="P95" s="1075"/>
    </row>
    <row r="96" spans="1:16" s="711" customFormat="1" ht="13.5" customHeight="1" hidden="1">
      <c r="A96" s="705"/>
      <c r="B96" s="694"/>
      <c r="C96" s="694"/>
      <c r="D96" s="694"/>
      <c r="E96" s="694"/>
      <c r="F96" s="694"/>
      <c r="G96" s="710"/>
      <c r="H96" s="710"/>
      <c r="I96" s="710"/>
      <c r="J96" s="710"/>
      <c r="K96" s="710"/>
      <c r="L96" s="709"/>
      <c r="M96" s="709"/>
      <c r="N96" s="710"/>
      <c r="O96" s="1110"/>
      <c r="P96" s="1203"/>
    </row>
    <row r="97" spans="1:16" s="572" customFormat="1" ht="19.5" customHeight="1">
      <c r="A97" s="303" t="s">
        <v>1197</v>
      </c>
      <c r="B97" s="643"/>
      <c r="C97" s="643"/>
      <c r="D97" s="643"/>
      <c r="E97" s="643"/>
      <c r="F97" s="642"/>
      <c r="G97" s="642"/>
      <c r="H97" s="642"/>
      <c r="I97" s="642"/>
      <c r="J97" s="642"/>
      <c r="K97" s="642"/>
      <c r="L97" s="737">
        <f>SUM(L98+L370)</f>
        <v>668000</v>
      </c>
      <c r="M97" s="545">
        <f>SUM(M98)</f>
        <v>760000</v>
      </c>
      <c r="N97" s="642"/>
      <c r="O97" s="1107"/>
      <c r="P97" s="1205"/>
    </row>
    <row r="98" spans="1:16" s="572" customFormat="1" ht="19.5" customHeight="1">
      <c r="A98" s="303" t="s">
        <v>1198</v>
      </c>
      <c r="B98" s="550"/>
      <c r="C98" s="550"/>
      <c r="D98" s="550"/>
      <c r="E98" s="550"/>
      <c r="F98" s="552"/>
      <c r="G98" s="550"/>
      <c r="H98" s="574"/>
      <c r="I98" s="574"/>
      <c r="J98" s="574"/>
      <c r="K98" s="574"/>
      <c r="L98" s="545">
        <f>SUM(L99)</f>
        <v>668000</v>
      </c>
      <c r="M98" s="545">
        <f>SUM(M99)</f>
        <v>760000</v>
      </c>
      <c r="N98" s="548"/>
      <c r="O98" s="1107"/>
      <c r="P98" s="1205"/>
    </row>
    <row r="99" spans="1:16" s="572" customFormat="1" ht="19.5" customHeight="1">
      <c r="A99" s="551" t="s">
        <v>1199</v>
      </c>
      <c r="B99" s="550"/>
      <c r="C99" s="550"/>
      <c r="D99" s="550"/>
      <c r="E99" s="550"/>
      <c r="F99" s="552"/>
      <c r="G99" s="550"/>
      <c r="H99" s="574"/>
      <c r="I99" s="574"/>
      <c r="J99" s="574"/>
      <c r="K99" s="574"/>
      <c r="L99" s="601">
        <f>SUM(L100)</f>
        <v>668000</v>
      </c>
      <c r="M99" s="545">
        <f>SUM(M100)</f>
        <v>760000</v>
      </c>
      <c r="N99" s="548"/>
      <c r="O99" s="1106"/>
      <c r="P99" s="646"/>
    </row>
    <row r="100" spans="1:16" s="572" customFormat="1" ht="19.5" customHeight="1">
      <c r="A100" s="551" t="s">
        <v>1200</v>
      </c>
      <c r="B100" s="550"/>
      <c r="C100" s="550"/>
      <c r="D100" s="550"/>
      <c r="E100" s="550"/>
      <c r="F100" s="552"/>
      <c r="G100" s="550"/>
      <c r="H100" s="574"/>
      <c r="I100" s="574"/>
      <c r="J100" s="574"/>
      <c r="K100" s="574"/>
      <c r="L100" s="545">
        <f>SUM(L102,L140,L141,L212,L233,L290,L294,L303,L225,L311,L316)</f>
        <v>668000</v>
      </c>
      <c r="M100" s="545">
        <f>SUM(M106,M116)</f>
        <v>760000</v>
      </c>
      <c r="N100" s="548"/>
      <c r="O100" s="1100"/>
      <c r="P100" s="646"/>
    </row>
    <row r="101" spans="1:16" s="704" customFormat="1" ht="19.5" customHeight="1" hidden="1">
      <c r="A101" s="693" t="s">
        <v>1177</v>
      </c>
      <c r="B101" s="695"/>
      <c r="C101" s="695"/>
      <c r="D101" s="695"/>
      <c r="E101" s="695"/>
      <c r="F101" s="696"/>
      <c r="G101" s="712"/>
      <c r="H101" s="698" t="s">
        <v>1084</v>
      </c>
      <c r="I101" s="699"/>
      <c r="J101" s="700"/>
      <c r="K101" s="713" t="s">
        <v>1085</v>
      </c>
      <c r="L101" s="714" t="s">
        <v>1265</v>
      </c>
      <c r="M101" s="714"/>
      <c r="N101" s="699"/>
      <c r="O101" s="1117"/>
      <c r="P101" s="1074"/>
    </row>
    <row r="102" spans="1:16" s="704" customFormat="1" ht="19.5" customHeight="1" hidden="1">
      <c r="A102" s="693"/>
      <c r="B102" s="377" t="s">
        <v>1178</v>
      </c>
      <c r="C102" s="695"/>
      <c r="D102" s="695"/>
      <c r="E102" s="695"/>
      <c r="F102" s="696"/>
      <c r="G102" s="712"/>
      <c r="H102" s="795"/>
      <c r="I102" s="699"/>
      <c r="J102" s="700"/>
      <c r="K102" s="713"/>
      <c r="L102" s="714"/>
      <c r="M102" s="714"/>
      <c r="N102" s="1138" t="s">
        <v>1181</v>
      </c>
      <c r="O102" s="1117"/>
      <c r="P102" s="1074"/>
    </row>
    <row r="103" spans="1:16" s="704" customFormat="1" ht="19.5" customHeight="1" hidden="1">
      <c r="A103" s="693"/>
      <c r="B103" s="377" t="s">
        <v>1180</v>
      </c>
      <c r="C103" s="695"/>
      <c r="D103" s="695"/>
      <c r="E103" s="695"/>
      <c r="F103" s="696"/>
      <c r="G103" s="712"/>
      <c r="H103" s="795"/>
      <c r="I103" s="699"/>
      <c r="J103" s="844"/>
      <c r="K103" s="1139"/>
      <c r="L103" s="714"/>
      <c r="M103" s="714"/>
      <c r="N103" s="1138" t="s">
        <v>1181</v>
      </c>
      <c r="O103" s="1117"/>
      <c r="P103" s="1074"/>
    </row>
    <row r="104" spans="1:16" s="704" customFormat="1" ht="19.5" customHeight="1" hidden="1">
      <c r="A104" s="693"/>
      <c r="B104" s="377" t="s">
        <v>1208</v>
      </c>
      <c r="C104" s="695"/>
      <c r="D104" s="695"/>
      <c r="E104" s="695"/>
      <c r="F104" s="696"/>
      <c r="G104" s="699"/>
      <c r="H104" s="695"/>
      <c r="I104" s="699"/>
      <c r="J104" s="840"/>
      <c r="K104" s="841"/>
      <c r="L104" s="714"/>
      <c r="M104" s="714"/>
      <c r="N104" s="1138" t="s">
        <v>1182</v>
      </c>
      <c r="O104" s="1118"/>
      <c r="P104" s="1074"/>
    </row>
    <row r="105" spans="1:16" s="572" customFormat="1" ht="14.25" customHeight="1" hidden="1">
      <c r="A105" s="551"/>
      <c r="B105" s="539"/>
      <c r="C105" s="550"/>
      <c r="D105" s="550"/>
      <c r="E105" s="550"/>
      <c r="F105" s="552"/>
      <c r="G105" s="548"/>
      <c r="H105" s="548"/>
      <c r="I105" s="548"/>
      <c r="J105" s="603"/>
      <c r="K105" s="585"/>
      <c r="L105" s="531"/>
      <c r="M105" s="531"/>
      <c r="N105" s="538"/>
      <c r="O105" s="1102"/>
      <c r="P105" s="646"/>
    </row>
    <row r="106" spans="1:16" s="572" customFormat="1" ht="19.5" customHeight="1">
      <c r="A106" s="551" t="s">
        <v>1330</v>
      </c>
      <c r="B106" s="550"/>
      <c r="C106" s="550"/>
      <c r="D106" s="550"/>
      <c r="E106" s="550"/>
      <c r="F106" s="552"/>
      <c r="G106" s="602"/>
      <c r="H106" s="549" t="s">
        <v>1084</v>
      </c>
      <c r="I106" s="548"/>
      <c r="J106" s="547"/>
      <c r="K106" s="546" t="s">
        <v>1085</v>
      </c>
      <c r="L106" s="545">
        <f>SUM(L107:L114)</f>
        <v>840000</v>
      </c>
      <c r="M106" s="545">
        <v>475000</v>
      </c>
      <c r="O106" s="1140"/>
      <c r="P106" s="551"/>
    </row>
    <row r="107" spans="1:16" s="572" customFormat="1" ht="19.5" customHeight="1">
      <c r="A107" s="551"/>
      <c r="B107" s="539" t="s">
        <v>1186</v>
      </c>
      <c r="C107" s="550"/>
      <c r="D107" s="550"/>
      <c r="E107" s="550"/>
      <c r="F107" s="552"/>
      <c r="G107" s="548"/>
      <c r="H107" s="550"/>
      <c r="I107" s="548"/>
      <c r="J107" s="603"/>
      <c r="K107" s="585"/>
      <c r="L107" s="596">
        <v>70000</v>
      </c>
      <c r="M107" s="703">
        <v>70000</v>
      </c>
      <c r="N107" s="115" t="s">
        <v>1331</v>
      </c>
      <c r="O107" s="1141" t="s">
        <v>1333</v>
      </c>
      <c r="P107" s="646"/>
    </row>
    <row r="108" spans="1:16" s="572" customFormat="1" ht="19.5" customHeight="1">
      <c r="A108" s="551"/>
      <c r="B108" s="539" t="s">
        <v>1247</v>
      </c>
      <c r="C108" s="550"/>
      <c r="D108" s="550"/>
      <c r="E108" s="550"/>
      <c r="F108" s="552"/>
      <c r="G108" s="548"/>
      <c r="H108" s="550"/>
      <c r="I108" s="548"/>
      <c r="J108" s="603"/>
      <c r="K108" s="585"/>
      <c r="L108" s="531"/>
      <c r="M108" s="709"/>
      <c r="N108" s="538" t="s">
        <v>1332</v>
      </c>
      <c r="O108" s="1102"/>
      <c r="P108" s="646"/>
    </row>
    <row r="109" spans="1:16" s="572" customFormat="1" ht="19.5" customHeight="1">
      <c r="A109" s="551"/>
      <c r="B109" s="539" t="s">
        <v>1187</v>
      </c>
      <c r="C109" s="550"/>
      <c r="D109" s="550"/>
      <c r="E109" s="550"/>
      <c r="F109" s="552"/>
      <c r="G109" s="548"/>
      <c r="H109" s="550"/>
      <c r="I109" s="548"/>
      <c r="J109" s="603"/>
      <c r="K109" s="585"/>
      <c r="L109" s="531">
        <v>350000</v>
      </c>
      <c r="M109" s="709">
        <v>350000</v>
      </c>
      <c r="N109" s="538"/>
      <c r="O109" s="1141" t="s">
        <v>1333</v>
      </c>
      <c r="P109" s="646"/>
    </row>
    <row r="110" spans="1:16" s="572" customFormat="1" ht="19.5" customHeight="1">
      <c r="A110" s="551"/>
      <c r="B110" s="539" t="s">
        <v>1248</v>
      </c>
      <c r="C110" s="550"/>
      <c r="D110" s="550"/>
      <c r="E110" s="550"/>
      <c r="F110" s="552"/>
      <c r="G110" s="548"/>
      <c r="H110" s="550"/>
      <c r="I110" s="548"/>
      <c r="J110" s="603"/>
      <c r="K110" s="585"/>
      <c r="L110" s="531"/>
      <c r="M110" s="709"/>
      <c r="N110" s="538"/>
      <c r="O110" s="1102"/>
      <c r="P110" s="646"/>
    </row>
    <row r="111" spans="1:16" s="572" customFormat="1" ht="19.5" customHeight="1">
      <c r="A111" s="551"/>
      <c r="B111" s="539" t="s">
        <v>1245</v>
      </c>
      <c r="C111" s="550"/>
      <c r="D111" s="550"/>
      <c r="E111" s="550"/>
      <c r="F111" s="552"/>
      <c r="G111" s="548"/>
      <c r="H111" s="550"/>
      <c r="I111" s="548"/>
      <c r="J111" s="603"/>
      <c r="K111" s="585"/>
      <c r="L111" s="596">
        <v>70000</v>
      </c>
      <c r="M111" s="703">
        <v>70000</v>
      </c>
      <c r="N111" s="538"/>
      <c r="O111" s="1141" t="s">
        <v>1333</v>
      </c>
      <c r="P111" s="646"/>
    </row>
    <row r="112" spans="1:16" s="572" customFormat="1" ht="19.5" customHeight="1">
      <c r="A112" s="551"/>
      <c r="B112" s="539" t="s">
        <v>1246</v>
      </c>
      <c r="C112" s="550"/>
      <c r="D112" s="550"/>
      <c r="E112" s="550"/>
      <c r="F112" s="552"/>
      <c r="G112" s="548"/>
      <c r="H112" s="550"/>
      <c r="I112" s="548"/>
      <c r="J112" s="603"/>
      <c r="K112" s="585"/>
      <c r="L112" s="596"/>
      <c r="M112" s="703"/>
      <c r="N112" s="538"/>
      <c r="O112" s="1119"/>
      <c r="P112" s="646"/>
    </row>
    <row r="113" spans="1:16" s="572" customFormat="1" ht="19.5" customHeight="1">
      <c r="A113" s="551"/>
      <c r="B113" s="539" t="s">
        <v>1187</v>
      </c>
      <c r="C113" s="550"/>
      <c r="D113" s="550"/>
      <c r="E113" s="550"/>
      <c r="F113" s="552"/>
      <c r="G113" s="548"/>
      <c r="H113" s="550"/>
      <c r="I113" s="548"/>
      <c r="J113" s="603"/>
      <c r="K113" s="585"/>
      <c r="L113" s="531">
        <v>350000</v>
      </c>
      <c r="M113" s="709">
        <v>350000</v>
      </c>
      <c r="N113" s="538"/>
      <c r="O113" s="1141" t="s">
        <v>1333</v>
      </c>
      <c r="P113" s="646"/>
    </row>
    <row r="114" spans="1:16" s="572" customFormat="1" ht="19.5" customHeight="1">
      <c r="A114" s="551"/>
      <c r="B114" s="539" t="s">
        <v>1249</v>
      </c>
      <c r="C114" s="550"/>
      <c r="D114" s="550"/>
      <c r="E114" s="550"/>
      <c r="F114" s="552"/>
      <c r="G114" s="552"/>
      <c r="H114" s="550"/>
      <c r="I114" s="548"/>
      <c r="J114" s="603"/>
      <c r="K114" s="585"/>
      <c r="L114" s="531"/>
      <c r="M114" s="531"/>
      <c r="N114" s="538"/>
      <c r="O114" s="1102"/>
      <c r="P114" s="646"/>
    </row>
    <row r="115" spans="1:16" s="572" customFormat="1" ht="11.25" customHeight="1">
      <c r="A115" s="551"/>
      <c r="B115" s="539"/>
      <c r="C115" s="550"/>
      <c r="D115" s="550"/>
      <c r="E115" s="550"/>
      <c r="F115" s="552"/>
      <c r="G115" s="552"/>
      <c r="H115" s="548"/>
      <c r="I115" s="552"/>
      <c r="J115" s="603"/>
      <c r="K115" s="585"/>
      <c r="L115" s="531"/>
      <c r="M115" s="531"/>
      <c r="N115" s="541"/>
      <c r="O115" s="1102"/>
      <c r="P115" s="646"/>
    </row>
    <row r="116" spans="1:16" s="572" customFormat="1" ht="19.5" customHeight="1">
      <c r="A116" s="551" t="s">
        <v>1209</v>
      </c>
      <c r="B116" s="539"/>
      <c r="C116" s="550"/>
      <c r="D116" s="550"/>
      <c r="E116" s="550"/>
      <c r="F116" s="552"/>
      <c r="G116" s="548"/>
      <c r="H116" s="549" t="s">
        <v>1084</v>
      </c>
      <c r="I116" s="548"/>
      <c r="J116" s="547"/>
      <c r="K116" s="546" t="s">
        <v>1085</v>
      </c>
      <c r="L116" s="545">
        <f>SUM(L117:L118)</f>
        <v>350000</v>
      </c>
      <c r="M116" s="545">
        <v>285000</v>
      </c>
      <c r="N116" s="115" t="s">
        <v>1331</v>
      </c>
      <c r="O116" s="1141"/>
      <c r="P116" s="646"/>
    </row>
    <row r="117" spans="1:16" s="572" customFormat="1" ht="18.75" customHeight="1">
      <c r="A117" s="551"/>
      <c r="B117" s="539" t="s">
        <v>1184</v>
      </c>
      <c r="C117" s="550"/>
      <c r="D117" s="550"/>
      <c r="E117" s="550"/>
      <c r="F117" s="552"/>
      <c r="G117" s="548"/>
      <c r="H117" s="548"/>
      <c r="I117" s="548"/>
      <c r="J117" s="603"/>
      <c r="K117" s="585"/>
      <c r="L117" s="531">
        <v>50000</v>
      </c>
      <c r="M117" s="709">
        <v>50000</v>
      </c>
      <c r="N117" s="538" t="s">
        <v>1332</v>
      </c>
      <c r="O117" s="1141" t="s">
        <v>1333</v>
      </c>
      <c r="P117" s="646"/>
    </row>
    <row r="118" spans="1:16" s="572" customFormat="1" ht="20.25" customHeight="1">
      <c r="A118" s="551"/>
      <c r="B118" s="539" t="s">
        <v>1183</v>
      </c>
      <c r="C118" s="550"/>
      <c r="D118" s="550"/>
      <c r="E118" s="550"/>
      <c r="F118" s="552"/>
      <c r="G118" s="548"/>
      <c r="H118" s="548"/>
      <c r="I118" s="548"/>
      <c r="J118" s="603"/>
      <c r="K118" s="585"/>
      <c r="L118" s="531">
        <v>300000</v>
      </c>
      <c r="M118" s="709">
        <v>300000</v>
      </c>
      <c r="N118" s="538"/>
      <c r="O118" s="1141" t="s">
        <v>1333</v>
      </c>
      <c r="P118" s="646"/>
    </row>
    <row r="119" spans="1:16" s="572" customFormat="1" ht="21" customHeight="1">
      <c r="A119" s="551"/>
      <c r="B119" s="539" t="s">
        <v>1185</v>
      </c>
      <c r="C119" s="550"/>
      <c r="D119" s="550"/>
      <c r="E119" s="550"/>
      <c r="F119" s="552"/>
      <c r="G119" s="548"/>
      <c r="H119" s="548"/>
      <c r="I119" s="548"/>
      <c r="J119" s="603"/>
      <c r="K119" s="585"/>
      <c r="L119" s="531"/>
      <c r="M119" s="531"/>
      <c r="N119" s="538"/>
      <c r="O119" s="1102"/>
      <c r="P119" s="646"/>
    </row>
    <row r="120" spans="1:16" s="572" customFormat="1" ht="10.5" customHeight="1">
      <c r="A120" s="551"/>
      <c r="B120" s="539"/>
      <c r="C120" s="550"/>
      <c r="D120" s="550"/>
      <c r="E120" s="550"/>
      <c r="F120" s="552"/>
      <c r="G120" s="552"/>
      <c r="H120" s="552"/>
      <c r="I120" s="552"/>
      <c r="J120" s="603"/>
      <c r="K120" s="585"/>
      <c r="L120" s="531"/>
      <c r="M120" s="531"/>
      <c r="N120" s="710"/>
      <c r="O120" s="1102"/>
      <c r="P120" s="646"/>
    </row>
    <row r="121" spans="1:15" s="990" customFormat="1" ht="19.5" customHeight="1" hidden="1">
      <c r="A121" s="1142" t="s">
        <v>1252</v>
      </c>
      <c r="B121" s="316"/>
      <c r="C121" s="377"/>
      <c r="D121" s="377"/>
      <c r="E121" s="377"/>
      <c r="F121" s="364"/>
      <c r="G121" s="696"/>
      <c r="H121" s="1134"/>
      <c r="I121" s="695"/>
      <c r="J121" s="699"/>
      <c r="K121" s="695"/>
      <c r="L121" s="709"/>
      <c r="M121" s="709"/>
      <c r="N121" s="1143"/>
      <c r="O121" s="1003"/>
    </row>
    <row r="122" spans="1:15" s="990" customFormat="1" ht="19.5" customHeight="1" hidden="1">
      <c r="A122" s="1144"/>
      <c r="B122" s="316"/>
      <c r="C122" s="377"/>
      <c r="D122" s="1145" t="s">
        <v>1253</v>
      </c>
      <c r="E122" s="377"/>
      <c r="F122" s="364"/>
      <c r="G122" s="696"/>
      <c r="H122" s="1134"/>
      <c r="I122" s="695"/>
      <c r="J122" s="699"/>
      <c r="K122" s="695"/>
      <c r="L122" s="709"/>
      <c r="M122" s="709"/>
      <c r="N122" s="1143"/>
      <c r="O122" s="1003"/>
    </row>
    <row r="123" spans="1:15" s="990" customFormat="1" ht="19.5" customHeight="1" hidden="1">
      <c r="A123" s="1146" t="s">
        <v>1254</v>
      </c>
      <c r="B123" s="316"/>
      <c r="C123" s="377"/>
      <c r="D123" s="377"/>
      <c r="E123" s="377"/>
      <c r="F123" s="364"/>
      <c r="G123" s="696"/>
      <c r="H123" s="1134"/>
      <c r="I123" s="695"/>
      <c r="J123" s="699"/>
      <c r="K123" s="695"/>
      <c r="L123" s="709"/>
      <c r="M123" s="709"/>
      <c r="N123" s="1143"/>
      <c r="O123" s="1003"/>
    </row>
    <row r="124" spans="1:15" s="990" customFormat="1" ht="19.5" customHeight="1" hidden="1">
      <c r="A124" s="1147"/>
      <c r="B124" s="316"/>
      <c r="C124" s="377"/>
      <c r="D124" s="377"/>
      <c r="E124" s="1145" t="s">
        <v>1255</v>
      </c>
      <c r="F124" s="364"/>
      <c r="G124" s="696"/>
      <c r="H124" s="1134"/>
      <c r="I124" s="695"/>
      <c r="J124" s="699"/>
      <c r="K124" s="695"/>
      <c r="L124" s="709"/>
      <c r="M124" s="709"/>
      <c r="N124" s="1143"/>
      <c r="O124" s="1003"/>
    </row>
    <row r="125" spans="1:17" s="990" customFormat="1" ht="19.5" customHeight="1" hidden="1">
      <c r="A125" s="1148" t="s">
        <v>1256</v>
      </c>
      <c r="B125" s="316"/>
      <c r="C125" s="377"/>
      <c r="D125" s="377"/>
      <c r="E125" s="377"/>
      <c r="F125" s="364"/>
      <c r="G125" s="1149" t="s">
        <v>970</v>
      </c>
      <c r="H125" s="698" t="s">
        <v>1084</v>
      </c>
      <c r="I125" s="699"/>
      <c r="J125" s="700"/>
      <c r="K125" s="713" t="s">
        <v>1085</v>
      </c>
      <c r="L125" s="1150" t="s">
        <v>1216</v>
      </c>
      <c r="M125" s="1150" t="s">
        <v>1216</v>
      </c>
      <c r="N125" s="1151"/>
      <c r="O125" s="1003"/>
      <c r="Q125" s="704"/>
    </row>
    <row r="126" spans="1:15" s="990" customFormat="1" ht="19.5" customHeight="1" hidden="1">
      <c r="A126" s="674"/>
      <c r="B126" s="316" t="s">
        <v>1258</v>
      </c>
      <c r="C126" s="1152"/>
      <c r="D126" s="1152"/>
      <c r="E126" s="1152"/>
      <c r="F126" s="1153"/>
      <c r="G126" s="696"/>
      <c r="H126" s="1134"/>
      <c r="I126" s="699"/>
      <c r="J126" s="696"/>
      <c r="K126" s="699"/>
      <c r="L126" s="1150" t="s">
        <v>1257</v>
      </c>
      <c r="M126" s="1150" t="s">
        <v>1257</v>
      </c>
      <c r="N126" s="1143"/>
      <c r="O126" s="1003"/>
    </row>
    <row r="127" spans="1:15" s="990" customFormat="1" ht="19.5" customHeight="1" hidden="1">
      <c r="A127" s="674"/>
      <c r="B127" s="316" t="s">
        <v>1259</v>
      </c>
      <c r="C127" s="1152"/>
      <c r="D127" s="1152"/>
      <c r="E127" s="1152"/>
      <c r="F127" s="1153"/>
      <c r="G127" s="696"/>
      <c r="H127" s="1134"/>
      <c r="I127" s="699"/>
      <c r="J127" s="696"/>
      <c r="K127" s="699"/>
      <c r="L127" s="1154"/>
      <c r="M127" s="1154"/>
      <c r="N127" s="1155"/>
      <c r="O127" s="1003"/>
    </row>
    <row r="128" spans="1:15" s="990" customFormat="1" ht="19.5" customHeight="1" hidden="1">
      <c r="A128" s="674"/>
      <c r="B128" s="316"/>
      <c r="C128" s="1152" t="s">
        <v>1260</v>
      </c>
      <c r="D128" s="1152"/>
      <c r="E128" s="1152"/>
      <c r="F128" s="1153"/>
      <c r="G128" s="696"/>
      <c r="H128" s="1134"/>
      <c r="I128" s="699"/>
      <c r="J128" s="696"/>
      <c r="K128" s="699"/>
      <c r="L128" s="1154"/>
      <c r="M128" s="1154"/>
      <c r="N128" s="1155"/>
      <c r="O128" s="1003"/>
    </row>
    <row r="129" spans="1:15" s="990" customFormat="1" ht="19.5" customHeight="1" hidden="1">
      <c r="A129" s="674"/>
      <c r="B129" s="316"/>
      <c r="C129" s="1152" t="s">
        <v>1261</v>
      </c>
      <c r="D129" s="1152"/>
      <c r="E129" s="1152"/>
      <c r="F129" s="1153"/>
      <c r="G129" s="696"/>
      <c r="H129" s="1134"/>
      <c r="I129" s="699"/>
      <c r="J129" s="696"/>
      <c r="K129" s="699"/>
      <c r="L129" s="1154"/>
      <c r="M129" s="1154"/>
      <c r="N129" s="1155"/>
      <c r="O129" s="1003"/>
    </row>
    <row r="130" spans="1:15" s="990" customFormat="1" ht="19.5" customHeight="1" hidden="1">
      <c r="A130" s="674"/>
      <c r="B130" s="316"/>
      <c r="C130" s="1152" t="s">
        <v>1262</v>
      </c>
      <c r="D130" s="1152"/>
      <c r="E130" s="1152"/>
      <c r="F130" s="1153"/>
      <c r="G130" s="696"/>
      <c r="H130" s="1134"/>
      <c r="I130" s="699"/>
      <c r="J130" s="696"/>
      <c r="K130" s="699"/>
      <c r="L130" s="1154"/>
      <c r="M130" s="1154"/>
      <c r="N130" s="1155"/>
      <c r="O130" s="1003"/>
    </row>
    <row r="131" spans="1:15" s="990" customFormat="1" ht="19.5" customHeight="1" hidden="1">
      <c r="A131" s="674"/>
      <c r="B131" s="316"/>
      <c r="C131" s="1152" t="s">
        <v>1263</v>
      </c>
      <c r="D131" s="1152"/>
      <c r="E131" s="1152"/>
      <c r="F131" s="1153"/>
      <c r="G131" s="696"/>
      <c r="H131" s="1134"/>
      <c r="I131" s="699"/>
      <c r="J131" s="696"/>
      <c r="K131" s="699"/>
      <c r="L131" s="1154"/>
      <c r="M131" s="1154"/>
      <c r="N131" s="1155"/>
      <c r="O131" s="1003"/>
    </row>
    <row r="132" spans="1:15" s="966" customFormat="1" ht="12" customHeight="1" hidden="1">
      <c r="A132" s="878"/>
      <c r="B132" s="885"/>
      <c r="C132" s="879"/>
      <c r="D132" s="879"/>
      <c r="E132" s="879"/>
      <c r="F132" s="967"/>
      <c r="G132" s="865"/>
      <c r="H132" s="965"/>
      <c r="I132" s="867"/>
      <c r="J132" s="865"/>
      <c r="K132" s="867"/>
      <c r="L132" s="968"/>
      <c r="M132" s="968"/>
      <c r="N132" s="969"/>
      <c r="O132" s="1105"/>
    </row>
    <row r="133" spans="1:15" s="572" customFormat="1" ht="19.5" customHeight="1">
      <c r="A133" s="303" t="s">
        <v>996</v>
      </c>
      <c r="B133" s="643"/>
      <c r="C133" s="643"/>
      <c r="D133" s="643"/>
      <c r="E133" s="643"/>
      <c r="F133" s="642"/>
      <c r="G133" s="642"/>
      <c r="H133" s="642"/>
      <c r="I133" s="640"/>
      <c r="J133" s="642"/>
      <c r="K133" s="642"/>
      <c r="L133" s="737">
        <f>SUM(L134+L336)</f>
        <v>12370500</v>
      </c>
      <c r="M133" s="737">
        <f>SUM(M134+M336)</f>
        <v>57750600</v>
      </c>
      <c r="N133" s="642"/>
      <c r="O133" s="1107"/>
    </row>
    <row r="134" spans="1:15" s="572" customFormat="1" ht="19.5" customHeight="1">
      <c r="A134" s="303" t="s">
        <v>124</v>
      </c>
      <c r="B134" s="550"/>
      <c r="C134" s="550"/>
      <c r="D134" s="550"/>
      <c r="E134" s="550"/>
      <c r="F134" s="552"/>
      <c r="G134" s="550"/>
      <c r="H134" s="574"/>
      <c r="I134" s="971"/>
      <c r="J134" s="970"/>
      <c r="K134" s="574"/>
      <c r="L134" s="545">
        <f>SUM(L135)</f>
        <v>11570500</v>
      </c>
      <c r="M134" s="545">
        <f>SUM(M135)</f>
        <v>57162600</v>
      </c>
      <c r="N134" s="548"/>
      <c r="O134" s="1100"/>
    </row>
    <row r="135" spans="1:15" s="572" customFormat="1" ht="19.5" customHeight="1">
      <c r="A135" s="551" t="s">
        <v>115</v>
      </c>
      <c r="B135" s="550"/>
      <c r="C135" s="550"/>
      <c r="D135" s="550"/>
      <c r="E135" s="550"/>
      <c r="F135" s="552"/>
      <c r="G135" s="550"/>
      <c r="H135" s="574"/>
      <c r="I135" s="574"/>
      <c r="J135" s="574"/>
      <c r="K135" s="574"/>
      <c r="L135" s="601">
        <f>SUM(L136)</f>
        <v>11570500</v>
      </c>
      <c r="M135" s="601">
        <f>SUM(M136)</f>
        <v>57162600</v>
      </c>
      <c r="N135" s="548"/>
      <c r="O135" s="1106"/>
    </row>
    <row r="136" spans="1:15" s="572" customFormat="1" ht="19.5" customHeight="1">
      <c r="A136" s="551" t="s">
        <v>116</v>
      </c>
      <c r="B136" s="550"/>
      <c r="C136" s="550"/>
      <c r="D136" s="550"/>
      <c r="E136" s="550"/>
      <c r="F136" s="552"/>
      <c r="G136" s="550"/>
      <c r="H136" s="574"/>
      <c r="I136" s="574"/>
      <c r="J136" s="574"/>
      <c r="K136" s="574"/>
      <c r="L136" s="545">
        <f>SUM(L138,L161,L164,L228,L268,L304,L308,L316,L239,L106,L323)</f>
        <v>11570500</v>
      </c>
      <c r="M136" s="545">
        <f>SUM(M138,M151,M164,M224,M228,M239,M268,M304,M308,M323)</f>
        <v>57162600</v>
      </c>
      <c r="N136" s="548"/>
      <c r="O136" s="1100"/>
    </row>
    <row r="137" spans="1:15" s="572" customFormat="1" ht="19.5" customHeight="1" hidden="1">
      <c r="A137" s="551" t="s">
        <v>116</v>
      </c>
      <c r="B137" s="550"/>
      <c r="C137" s="550"/>
      <c r="D137" s="550"/>
      <c r="E137" s="550"/>
      <c r="F137" s="552"/>
      <c r="G137" s="550"/>
      <c r="H137" s="574"/>
      <c r="I137" s="574"/>
      <c r="J137" s="574"/>
      <c r="K137" s="574"/>
      <c r="L137" s="545">
        <f>SUM(L138,L164,L228,L239,L268)</f>
        <v>3390500</v>
      </c>
      <c r="M137" s="545">
        <f>SUM(M138,M164,M228,M239,M268)</f>
        <v>1552000</v>
      </c>
      <c r="N137" s="548"/>
      <c r="O137" s="1100"/>
    </row>
    <row r="138" spans="1:15" s="595" customFormat="1" ht="19.5" customHeight="1">
      <c r="A138" s="551" t="s">
        <v>290</v>
      </c>
      <c r="B138" s="550"/>
      <c r="C138" s="550"/>
      <c r="D138" s="550"/>
      <c r="E138" s="550"/>
      <c r="F138" s="552"/>
      <c r="G138" s="552"/>
      <c r="H138" s="549" t="s">
        <v>1084</v>
      </c>
      <c r="I138" s="548"/>
      <c r="J138" s="547"/>
      <c r="K138" s="546" t="s">
        <v>1085</v>
      </c>
      <c r="L138" s="545">
        <f>SUM(L140:L149)</f>
        <v>435000</v>
      </c>
      <c r="M138" s="545">
        <f>SUM(M140:M149)</f>
        <v>230000</v>
      </c>
      <c r="N138" s="548"/>
      <c r="O138" s="1100"/>
    </row>
    <row r="139" spans="1:15" s="606" customFormat="1" ht="19.5" customHeight="1" hidden="1">
      <c r="A139" s="542"/>
      <c r="B139" s="539" t="s">
        <v>214</v>
      </c>
      <c r="C139" s="539"/>
      <c r="D139" s="539"/>
      <c r="E139" s="539"/>
      <c r="F139" s="541"/>
      <c r="G139" s="543" t="s">
        <v>81</v>
      </c>
      <c r="H139" s="614"/>
      <c r="I139" s="538"/>
      <c r="J139" s="617"/>
      <c r="K139" s="612"/>
      <c r="L139" s="531"/>
      <c r="M139" s="531"/>
      <c r="N139" s="538"/>
      <c r="O139" s="1102"/>
    </row>
    <row r="140" spans="1:15" ht="19.5" customHeight="1">
      <c r="A140" s="542"/>
      <c r="B140" s="539" t="s">
        <v>62</v>
      </c>
      <c r="C140" s="539"/>
      <c r="D140" s="539"/>
      <c r="E140" s="539"/>
      <c r="F140" s="541"/>
      <c r="G140" s="543" t="s">
        <v>81</v>
      </c>
      <c r="H140" s="539"/>
      <c r="I140" s="538"/>
      <c r="J140" s="539"/>
      <c r="K140" s="538"/>
      <c r="L140" s="531">
        <v>20000</v>
      </c>
      <c r="M140" s="531">
        <v>20000</v>
      </c>
      <c r="N140" s="538"/>
      <c r="O140" s="1102"/>
    </row>
    <row r="141" spans="1:15" ht="19.5" customHeight="1">
      <c r="A141" s="542"/>
      <c r="B141" s="539" t="s">
        <v>1340</v>
      </c>
      <c r="C141" s="539"/>
      <c r="D141" s="539"/>
      <c r="E141" s="539"/>
      <c r="F141" s="541"/>
      <c r="G141" s="543" t="s">
        <v>81</v>
      </c>
      <c r="H141" s="539"/>
      <c r="I141" s="538"/>
      <c r="J141" s="539"/>
      <c r="K141" s="543" t="s">
        <v>1094</v>
      </c>
      <c r="L141" s="531">
        <v>100000</v>
      </c>
      <c r="M141" s="531">
        <v>100000</v>
      </c>
      <c r="N141" s="538" t="s">
        <v>1088</v>
      </c>
      <c r="O141" s="1102"/>
    </row>
    <row r="142" spans="1:15" ht="19.5" customHeight="1">
      <c r="A142" s="542"/>
      <c r="B142" s="539" t="s">
        <v>1341</v>
      </c>
      <c r="C142" s="539"/>
      <c r="D142" s="539"/>
      <c r="E142" s="539"/>
      <c r="F142" s="541"/>
      <c r="G142" s="543" t="s">
        <v>81</v>
      </c>
      <c r="H142" s="539"/>
      <c r="I142" s="538"/>
      <c r="J142" s="539"/>
      <c r="K142" s="543" t="s">
        <v>1094</v>
      </c>
      <c r="L142" s="531">
        <v>10000</v>
      </c>
      <c r="M142" s="531">
        <v>10000</v>
      </c>
      <c r="N142" s="538" t="s">
        <v>1090</v>
      </c>
      <c r="O142" s="1102"/>
    </row>
    <row r="143" spans="1:15" ht="19.5" customHeight="1">
      <c r="A143" s="542"/>
      <c r="B143" s="539" t="s">
        <v>1342</v>
      </c>
      <c r="C143" s="539"/>
      <c r="D143" s="539"/>
      <c r="E143" s="539"/>
      <c r="F143" s="541"/>
      <c r="G143" s="543" t="s">
        <v>81</v>
      </c>
      <c r="H143" s="539"/>
      <c r="I143" s="538"/>
      <c r="J143" s="539"/>
      <c r="K143" s="543" t="s">
        <v>1094</v>
      </c>
      <c r="L143" s="531">
        <v>100000</v>
      </c>
      <c r="M143" s="531">
        <v>100000</v>
      </c>
      <c r="N143" s="538" t="s">
        <v>1089</v>
      </c>
      <c r="O143" s="1102"/>
    </row>
    <row r="144" spans="1:15" s="711" customFormat="1" ht="19.5" customHeight="1" hidden="1">
      <c r="A144" s="705"/>
      <c r="B144" s="694" t="s">
        <v>1087</v>
      </c>
      <c r="C144" s="694"/>
      <c r="D144" s="694"/>
      <c r="E144" s="694"/>
      <c r="F144" s="706"/>
      <c r="G144" s="823"/>
      <c r="H144" s="694"/>
      <c r="I144" s="710"/>
      <c r="J144" s="694"/>
      <c r="K144" s="710"/>
      <c r="L144" s="709"/>
      <c r="M144" s="709"/>
      <c r="N144" s="710"/>
      <c r="O144" s="1003"/>
    </row>
    <row r="145" spans="1:15" s="711" customFormat="1" ht="19.5" customHeight="1" hidden="1">
      <c r="A145" s="705"/>
      <c r="B145" s="694" t="s">
        <v>182</v>
      </c>
      <c r="C145" s="694"/>
      <c r="D145" s="694"/>
      <c r="E145" s="694"/>
      <c r="F145" s="706"/>
      <c r="G145" s="823" t="s">
        <v>289</v>
      </c>
      <c r="H145" s="694"/>
      <c r="I145" s="823"/>
      <c r="J145" s="1157" t="s">
        <v>1095</v>
      </c>
      <c r="K145" s="1135" t="s">
        <v>1096</v>
      </c>
      <c r="L145" s="709">
        <v>100000</v>
      </c>
      <c r="M145" s="709"/>
      <c r="N145" s="1158" t="s">
        <v>1091</v>
      </c>
      <c r="O145" s="1003"/>
    </row>
    <row r="146" spans="1:15" s="711" customFormat="1" ht="19.5" customHeight="1" hidden="1">
      <c r="A146" s="705"/>
      <c r="B146" s="694" t="s">
        <v>438</v>
      </c>
      <c r="C146" s="694"/>
      <c r="D146" s="694"/>
      <c r="E146" s="694"/>
      <c r="F146" s="706"/>
      <c r="G146" s="823" t="s">
        <v>289</v>
      </c>
      <c r="H146" s="694"/>
      <c r="I146" s="823" t="s">
        <v>1097</v>
      </c>
      <c r="J146" s="707"/>
      <c r="K146" s="823" t="s">
        <v>1098</v>
      </c>
      <c r="L146" s="709">
        <v>50000</v>
      </c>
      <c r="M146" s="709"/>
      <c r="N146" s="710" t="s">
        <v>482</v>
      </c>
      <c r="O146" s="1003"/>
    </row>
    <row r="147" spans="1:15" s="711" customFormat="1" ht="19.5" customHeight="1" hidden="1">
      <c r="A147" s="705"/>
      <c r="B147" s="694" t="s">
        <v>181</v>
      </c>
      <c r="C147" s="694"/>
      <c r="D147" s="694"/>
      <c r="E147" s="694"/>
      <c r="F147" s="706"/>
      <c r="G147" s="823" t="s">
        <v>81</v>
      </c>
      <c r="H147" s="694"/>
      <c r="I147" s="710"/>
      <c r="J147" s="694"/>
      <c r="K147" s="710"/>
      <c r="L147" s="709"/>
      <c r="M147" s="709"/>
      <c r="N147" s="710"/>
      <c r="O147" s="1003"/>
    </row>
    <row r="148" spans="1:15" s="711" customFormat="1" ht="19.5" customHeight="1" hidden="1">
      <c r="A148" s="705"/>
      <c r="B148" s="694" t="s">
        <v>520</v>
      </c>
      <c r="C148" s="694"/>
      <c r="D148" s="694"/>
      <c r="E148" s="694"/>
      <c r="F148" s="706"/>
      <c r="G148" s="823"/>
      <c r="H148" s="694"/>
      <c r="I148" s="823"/>
      <c r="J148" s="707"/>
      <c r="K148" s="823"/>
      <c r="L148" s="709"/>
      <c r="M148" s="709"/>
      <c r="N148" s="710"/>
      <c r="O148" s="1003"/>
    </row>
    <row r="149" spans="1:15" s="711" customFormat="1" ht="19.5" customHeight="1" hidden="1">
      <c r="A149" s="705"/>
      <c r="B149" s="694" t="s">
        <v>1093</v>
      </c>
      <c r="C149" s="694"/>
      <c r="D149" s="694"/>
      <c r="E149" s="694"/>
      <c r="F149" s="706"/>
      <c r="G149" s="823"/>
      <c r="H149" s="840" t="s">
        <v>1084</v>
      </c>
      <c r="I149" s="710"/>
      <c r="J149" s="1159"/>
      <c r="K149" s="794" t="s">
        <v>1085</v>
      </c>
      <c r="L149" s="709">
        <v>55000</v>
      </c>
      <c r="M149" s="709"/>
      <c r="N149" s="710"/>
      <c r="O149" s="1003"/>
    </row>
    <row r="150" spans="1:15" ht="10.5" customHeight="1">
      <c r="A150" s="542"/>
      <c r="B150" s="539"/>
      <c r="C150" s="539"/>
      <c r="D150" s="539"/>
      <c r="E150" s="539"/>
      <c r="F150" s="541"/>
      <c r="G150" s="543"/>
      <c r="H150" s="539"/>
      <c r="I150" s="543"/>
      <c r="J150" s="544"/>
      <c r="K150" s="543"/>
      <c r="L150" s="531"/>
      <c r="M150" s="531"/>
      <c r="N150" s="538"/>
      <c r="O150" s="1102"/>
    </row>
    <row r="151" spans="1:15" ht="19.5" customHeight="1">
      <c r="A151" s="551" t="s">
        <v>1334</v>
      </c>
      <c r="B151" s="539"/>
      <c r="C151" s="539"/>
      <c r="D151" s="539"/>
      <c r="E151" s="539"/>
      <c r="F151" s="541"/>
      <c r="G151" s="543"/>
      <c r="H151" s="549" t="s">
        <v>1084</v>
      </c>
      <c r="I151" s="548"/>
      <c r="J151" s="547"/>
      <c r="K151" s="546" t="s">
        <v>1085</v>
      </c>
      <c r="L151" s="531"/>
      <c r="M151" s="1156">
        <f>SUM(M152:M158)</f>
        <v>49163200</v>
      </c>
      <c r="N151" s="538"/>
      <c r="O151" s="1102"/>
    </row>
    <row r="152" spans="1:15" ht="19.5" customHeight="1">
      <c r="A152" s="542"/>
      <c r="B152" s="539" t="s">
        <v>59</v>
      </c>
      <c r="C152" s="539"/>
      <c r="D152" s="539"/>
      <c r="E152" s="539"/>
      <c r="F152" s="541"/>
      <c r="G152" s="543" t="s">
        <v>81</v>
      </c>
      <c r="H152" s="539"/>
      <c r="I152" s="538"/>
      <c r="J152" s="539"/>
      <c r="K152" s="538"/>
      <c r="L152" s="531"/>
      <c r="M152" s="531">
        <v>29769600</v>
      </c>
      <c r="N152" s="538"/>
      <c r="O152" s="1102"/>
    </row>
    <row r="153" spans="1:15" ht="19.5" customHeight="1">
      <c r="A153" s="542"/>
      <c r="B153" s="539" t="s">
        <v>1353</v>
      </c>
      <c r="C153" s="539"/>
      <c r="D153" s="539"/>
      <c r="E153" s="539"/>
      <c r="F153" s="541"/>
      <c r="G153" s="543"/>
      <c r="H153" s="539"/>
      <c r="I153" s="538"/>
      <c r="J153" s="539"/>
      <c r="K153" s="538"/>
      <c r="L153" s="531"/>
      <c r="M153" s="531">
        <v>800400</v>
      </c>
      <c r="N153" s="538"/>
      <c r="O153" s="1102"/>
    </row>
    <row r="154" spans="1:15" ht="19.5" customHeight="1">
      <c r="A154" s="542"/>
      <c r="B154" s="539" t="s">
        <v>1335</v>
      </c>
      <c r="C154" s="539"/>
      <c r="D154" s="539"/>
      <c r="E154" s="539"/>
      <c r="F154" s="541"/>
      <c r="G154" s="543"/>
      <c r="H154" s="539"/>
      <c r="I154" s="538"/>
      <c r="J154" s="539"/>
      <c r="K154" s="538"/>
      <c r="L154" s="531"/>
      <c r="M154" s="531">
        <v>8071200</v>
      </c>
      <c r="N154" s="538"/>
      <c r="O154" s="1102"/>
    </row>
    <row r="155" spans="1:15" ht="19.5" customHeight="1">
      <c r="A155" s="542"/>
      <c r="B155" s="539" t="s">
        <v>1336</v>
      </c>
      <c r="C155" s="539"/>
      <c r="D155" s="539"/>
      <c r="E155" s="539"/>
      <c r="F155" s="541"/>
      <c r="G155" s="543" t="s">
        <v>81</v>
      </c>
      <c r="H155" s="539"/>
      <c r="I155" s="538"/>
      <c r="J155" s="539"/>
      <c r="K155" s="538"/>
      <c r="L155" s="531"/>
      <c r="M155" s="531">
        <v>700800</v>
      </c>
      <c r="N155" s="538"/>
      <c r="O155" s="1102"/>
    </row>
    <row r="156" spans="1:15" ht="19.5" customHeight="1">
      <c r="A156" s="542"/>
      <c r="B156" s="539" t="s">
        <v>1337</v>
      </c>
      <c r="C156" s="539"/>
      <c r="D156" s="539"/>
      <c r="E156" s="539"/>
      <c r="F156" s="541"/>
      <c r="G156" s="543"/>
      <c r="H156" s="539"/>
      <c r="I156" s="538"/>
      <c r="J156" s="539"/>
      <c r="K156" s="538"/>
      <c r="L156" s="531"/>
      <c r="M156" s="531">
        <v>9576000</v>
      </c>
      <c r="N156" s="538"/>
      <c r="O156" s="1102"/>
    </row>
    <row r="157" spans="1:15" ht="19.5" customHeight="1">
      <c r="A157" s="542"/>
      <c r="B157" s="539" t="s">
        <v>1338</v>
      </c>
      <c r="C157" s="539"/>
      <c r="D157" s="539"/>
      <c r="E157" s="539"/>
      <c r="F157" s="541"/>
      <c r="G157" s="543"/>
      <c r="H157" s="539"/>
      <c r="I157" s="538"/>
      <c r="J157" s="539"/>
      <c r="K157" s="538"/>
      <c r="L157" s="531"/>
      <c r="M157" s="531">
        <v>225000</v>
      </c>
      <c r="N157" s="538" t="s">
        <v>1092</v>
      </c>
      <c r="O157" s="1102"/>
    </row>
    <row r="158" spans="1:15" ht="19.5" customHeight="1">
      <c r="A158" s="542"/>
      <c r="B158" s="539" t="s">
        <v>1339</v>
      </c>
      <c r="C158" s="539"/>
      <c r="D158" s="539"/>
      <c r="E158" s="539"/>
      <c r="F158" s="541"/>
      <c r="G158" s="543"/>
      <c r="H158" s="539"/>
      <c r="I158" s="538"/>
      <c r="J158" s="539"/>
      <c r="K158" s="538"/>
      <c r="L158" s="531">
        <v>30000</v>
      </c>
      <c r="M158" s="531">
        <v>20200</v>
      </c>
      <c r="N158" s="538"/>
      <c r="O158" s="1102"/>
    </row>
    <row r="159" spans="1:15" s="711" customFormat="1" ht="19.5" customHeight="1" hidden="1">
      <c r="A159" s="705"/>
      <c r="B159" s="694" t="s">
        <v>249</v>
      </c>
      <c r="C159" s="694"/>
      <c r="D159" s="694"/>
      <c r="E159" s="694"/>
      <c r="F159" s="706"/>
      <c r="G159" s="823"/>
      <c r="H159" s="694"/>
      <c r="I159" s="710"/>
      <c r="J159" s="694"/>
      <c r="K159" s="710"/>
      <c r="L159" s="709">
        <v>200000</v>
      </c>
      <c r="M159" s="709"/>
      <c r="N159" s="710" t="s">
        <v>1088</v>
      </c>
      <c r="O159" s="1003"/>
    </row>
    <row r="160" spans="1:15" ht="10.5" customHeight="1">
      <c r="A160" s="542"/>
      <c r="B160" s="539"/>
      <c r="C160" s="539"/>
      <c r="D160" s="539"/>
      <c r="E160" s="539"/>
      <c r="F160" s="541"/>
      <c r="G160" s="543"/>
      <c r="H160" s="539"/>
      <c r="I160" s="543"/>
      <c r="J160" s="544"/>
      <c r="K160" s="543"/>
      <c r="L160" s="531"/>
      <c r="M160" s="531"/>
      <c r="N160" s="538"/>
      <c r="O160" s="1102"/>
    </row>
    <row r="161" spans="1:15" s="990" customFormat="1" ht="19.5" customHeight="1" hidden="1">
      <c r="A161" s="693" t="s">
        <v>1100</v>
      </c>
      <c r="B161" s="695"/>
      <c r="C161" s="695"/>
      <c r="D161" s="695"/>
      <c r="E161" s="695"/>
      <c r="F161" s="696"/>
      <c r="G161" s="712" t="s">
        <v>1101</v>
      </c>
      <c r="H161" s="698" t="s">
        <v>1084</v>
      </c>
      <c r="I161" s="699"/>
      <c r="J161" s="700"/>
      <c r="K161" s="713" t="s">
        <v>1085</v>
      </c>
      <c r="L161" s="702"/>
      <c r="M161" s="702"/>
      <c r="N161" s="710"/>
      <c r="O161" s="1116"/>
    </row>
    <row r="162" spans="1:15" s="711" customFormat="1" ht="19.5" customHeight="1" hidden="1">
      <c r="A162" s="705"/>
      <c r="B162" s="694" t="s">
        <v>898</v>
      </c>
      <c r="C162" s="694"/>
      <c r="D162" s="694"/>
      <c r="E162" s="694"/>
      <c r="F162" s="706"/>
      <c r="G162" s="823" t="s">
        <v>1101</v>
      </c>
      <c r="H162" s="694"/>
      <c r="I162" s="710"/>
      <c r="J162" s="694"/>
      <c r="K162" s="710"/>
      <c r="L162" s="709"/>
      <c r="M162" s="709"/>
      <c r="N162" s="710"/>
      <c r="O162" s="1003"/>
    </row>
    <row r="163" spans="1:15" s="711" customFormat="1" ht="14.25" customHeight="1" hidden="1">
      <c r="A163" s="705"/>
      <c r="B163" s="694"/>
      <c r="C163" s="694"/>
      <c r="D163" s="694"/>
      <c r="E163" s="694"/>
      <c r="F163" s="706"/>
      <c r="G163" s="823"/>
      <c r="H163" s="694"/>
      <c r="I163" s="710"/>
      <c r="J163" s="694"/>
      <c r="K163" s="710"/>
      <c r="L163" s="709"/>
      <c r="M163" s="709"/>
      <c r="N163" s="710"/>
      <c r="O163" s="1003"/>
    </row>
    <row r="164" spans="1:16" s="887" customFormat="1" ht="19.5" customHeight="1">
      <c r="A164" s="851" t="s">
        <v>291</v>
      </c>
      <c r="B164" s="852"/>
      <c r="C164" s="852"/>
      <c r="D164" s="852"/>
      <c r="E164" s="852"/>
      <c r="F164" s="853"/>
      <c r="G164" s="886" t="s">
        <v>552</v>
      </c>
      <c r="H164" s="856" t="s">
        <v>1084</v>
      </c>
      <c r="I164" s="594"/>
      <c r="J164" s="855"/>
      <c r="K164" s="857" t="s">
        <v>1085</v>
      </c>
      <c r="L164" s="573">
        <f>SUM(L166:L211,L216)</f>
        <v>1364000</v>
      </c>
      <c r="M164" s="573">
        <v>211700</v>
      </c>
      <c r="N164" s="804"/>
      <c r="O164" s="1107"/>
      <c r="P164" s="972"/>
    </row>
    <row r="165" spans="1:15" s="950" customFormat="1" ht="19.5" customHeight="1">
      <c r="A165" s="941"/>
      <c r="B165" s="942" t="s">
        <v>1136</v>
      </c>
      <c r="C165" s="942"/>
      <c r="D165" s="942"/>
      <c r="E165" s="942"/>
      <c r="F165" s="943"/>
      <c r="G165" s="944" t="s">
        <v>1102</v>
      </c>
      <c r="H165" s="945"/>
      <c r="I165" s="946"/>
      <c r="J165" s="947"/>
      <c r="K165" s="948"/>
      <c r="L165" s="940"/>
      <c r="M165" s="940"/>
      <c r="N165" s="949"/>
      <c r="O165" s="1108"/>
    </row>
    <row r="166" spans="1:15" s="598" customFormat="1" ht="19.5" customHeight="1">
      <c r="A166" s="583"/>
      <c r="B166" s="582" t="s">
        <v>1103</v>
      </c>
      <c r="D166" s="582"/>
      <c r="E166" s="582"/>
      <c r="F166" s="854"/>
      <c r="G166" s="755"/>
      <c r="H166" s="895"/>
      <c r="I166" s="755" t="s">
        <v>1104</v>
      </c>
      <c r="J166" s="1009"/>
      <c r="K166" s="891"/>
      <c r="L166" s="580">
        <v>300000</v>
      </c>
      <c r="M166" s="738">
        <v>300000</v>
      </c>
      <c r="N166" s="896" t="s">
        <v>900</v>
      </c>
      <c r="O166" s="1110" t="s">
        <v>1333</v>
      </c>
    </row>
    <row r="167" spans="1:15" s="598" customFormat="1" ht="19.5" customHeight="1">
      <c r="A167" s="583"/>
      <c r="B167" s="582" t="s">
        <v>1105</v>
      </c>
      <c r="D167" s="582"/>
      <c r="E167" s="582"/>
      <c r="F167" s="854"/>
      <c r="G167" s="755"/>
      <c r="H167" s="891"/>
      <c r="I167" s="755"/>
      <c r="J167" s="892" t="s">
        <v>1106</v>
      </c>
      <c r="K167" s="755"/>
      <c r="L167" s="580">
        <v>760000</v>
      </c>
      <c r="M167" s="738">
        <v>760000</v>
      </c>
      <c r="N167" s="599" t="s">
        <v>899</v>
      </c>
      <c r="O167" s="1110" t="s">
        <v>1333</v>
      </c>
    </row>
    <row r="168" spans="1:15" s="950" customFormat="1" ht="19.5" customHeight="1">
      <c r="A168" s="941"/>
      <c r="B168" s="942" t="s">
        <v>1107</v>
      </c>
      <c r="D168" s="942"/>
      <c r="E168" s="942"/>
      <c r="F168" s="943"/>
      <c r="G168" s="944"/>
      <c r="H168" s="951"/>
      <c r="I168" s="944"/>
      <c r="J168" s="952"/>
      <c r="K168" s="944" t="s">
        <v>1108</v>
      </c>
      <c r="L168" s="940">
        <v>20000</v>
      </c>
      <c r="M168" s="738">
        <v>20000</v>
      </c>
      <c r="N168" s="946" t="s">
        <v>1109</v>
      </c>
      <c r="O168" s="1110" t="s">
        <v>1333</v>
      </c>
    </row>
    <row r="169" spans="1:15" s="950" customFormat="1" ht="19.5" customHeight="1">
      <c r="A169" s="941"/>
      <c r="B169" s="942" t="s">
        <v>1110</v>
      </c>
      <c r="D169" s="942"/>
      <c r="E169" s="942"/>
      <c r="F169" s="943"/>
      <c r="G169" s="944"/>
      <c r="H169" s="953" t="s">
        <v>1111</v>
      </c>
      <c r="I169" s="944"/>
      <c r="J169" s="954"/>
      <c r="K169" s="953" t="s">
        <v>1094</v>
      </c>
      <c r="L169" s="940">
        <v>30000</v>
      </c>
      <c r="M169" s="738">
        <v>30000</v>
      </c>
      <c r="N169" s="955" t="s">
        <v>900</v>
      </c>
      <c r="O169" s="1110" t="s">
        <v>1333</v>
      </c>
    </row>
    <row r="170" spans="1:15" s="598" customFormat="1" ht="19.5" customHeight="1">
      <c r="A170" s="583"/>
      <c r="B170" s="582" t="s">
        <v>1147</v>
      </c>
      <c r="D170" s="582"/>
      <c r="E170" s="582"/>
      <c r="F170" s="854"/>
      <c r="G170" s="755"/>
      <c r="H170" s="894"/>
      <c r="I170" s="755"/>
      <c r="J170" s="895"/>
      <c r="K170" s="894" t="s">
        <v>1094</v>
      </c>
      <c r="L170" s="580">
        <v>30000</v>
      </c>
      <c r="M170" s="738">
        <v>30000</v>
      </c>
      <c r="N170" s="599" t="s">
        <v>1109</v>
      </c>
      <c r="O170" s="1110" t="s">
        <v>1333</v>
      </c>
    </row>
    <row r="171" spans="1:15" s="598" customFormat="1" ht="19.5" customHeight="1">
      <c r="A171" s="583"/>
      <c r="B171" s="582" t="s">
        <v>1112</v>
      </c>
      <c r="D171" s="582"/>
      <c r="E171" s="582"/>
      <c r="F171" s="854"/>
      <c r="G171" s="755"/>
      <c r="H171" s="1010"/>
      <c r="I171" s="755"/>
      <c r="J171" s="895" t="s">
        <v>1095</v>
      </c>
      <c r="K171" s="1011">
        <v>22890</v>
      </c>
      <c r="L171" s="580">
        <v>20000</v>
      </c>
      <c r="M171" s="738">
        <v>20000</v>
      </c>
      <c r="N171" s="599" t="s">
        <v>1109</v>
      </c>
      <c r="O171" s="1110" t="s">
        <v>1333</v>
      </c>
    </row>
    <row r="172" spans="1:15" s="598" customFormat="1" ht="19.5" customHeight="1">
      <c r="A172" s="583"/>
      <c r="B172" s="582" t="s">
        <v>1115</v>
      </c>
      <c r="D172" s="582"/>
      <c r="E172" s="582"/>
      <c r="F172" s="854"/>
      <c r="G172" s="755"/>
      <c r="H172" s="894" t="s">
        <v>1113</v>
      </c>
      <c r="I172" s="755"/>
      <c r="J172" s="892"/>
      <c r="K172" s="895"/>
      <c r="L172" s="580">
        <v>10000</v>
      </c>
      <c r="M172" s="738">
        <v>10000</v>
      </c>
      <c r="N172" s="599" t="s">
        <v>1114</v>
      </c>
      <c r="O172" s="1110" t="s">
        <v>1333</v>
      </c>
    </row>
    <row r="173" spans="1:15" s="598" customFormat="1" ht="19.5" customHeight="1">
      <c r="A173" s="583"/>
      <c r="B173" s="44" t="s">
        <v>1116</v>
      </c>
      <c r="D173" s="44"/>
      <c r="E173" s="582"/>
      <c r="F173" s="854"/>
      <c r="G173" s="894"/>
      <c r="H173" s="824"/>
      <c r="I173" s="186"/>
      <c r="J173" s="898" t="s">
        <v>1121</v>
      </c>
      <c r="K173" s="186"/>
      <c r="L173" s="441">
        <v>10000</v>
      </c>
      <c r="M173" s="323">
        <v>10000</v>
      </c>
      <c r="N173" s="115" t="s">
        <v>1124</v>
      </c>
      <c r="O173" s="1110" t="s">
        <v>1333</v>
      </c>
    </row>
    <row r="174" spans="1:15" s="598" customFormat="1" ht="19.5" customHeight="1">
      <c r="A174" s="583"/>
      <c r="B174" s="44" t="s">
        <v>1117</v>
      </c>
      <c r="D174" s="44"/>
      <c r="E174" s="582"/>
      <c r="F174" s="854"/>
      <c r="G174" s="894"/>
      <c r="H174" s="824"/>
      <c r="I174" s="186"/>
      <c r="J174" s="686"/>
      <c r="K174" s="196" t="s">
        <v>1122</v>
      </c>
      <c r="L174" s="106">
        <v>3000</v>
      </c>
      <c r="M174" s="323">
        <v>3000</v>
      </c>
      <c r="N174" s="115" t="s">
        <v>1125</v>
      </c>
      <c r="O174" s="1110" t="s">
        <v>1333</v>
      </c>
    </row>
    <row r="175" spans="1:15" s="598" customFormat="1" ht="19.5" customHeight="1">
      <c r="A175" s="583"/>
      <c r="B175" s="185" t="s">
        <v>1118</v>
      </c>
      <c r="D175" s="185"/>
      <c r="E175" s="582"/>
      <c r="F175" s="854"/>
      <c r="G175" s="894"/>
      <c r="H175" s="903"/>
      <c r="I175" s="731"/>
      <c r="J175" s="904"/>
      <c r="K175" s="731" t="s">
        <v>1123</v>
      </c>
      <c r="L175" s="178">
        <v>15000</v>
      </c>
      <c r="M175" s="334">
        <v>15000</v>
      </c>
      <c r="N175" s="980" t="s">
        <v>1126</v>
      </c>
      <c r="O175" s="1110" t="s">
        <v>1333</v>
      </c>
    </row>
    <row r="176" spans="1:15" s="598" customFormat="1" ht="19.5" customHeight="1">
      <c r="A176" s="583"/>
      <c r="B176" s="185" t="s">
        <v>1119</v>
      </c>
      <c r="D176" s="185"/>
      <c r="E176" s="582"/>
      <c r="F176" s="854"/>
      <c r="G176" s="894"/>
      <c r="H176" s="825" t="s">
        <v>1084</v>
      </c>
      <c r="I176" s="115"/>
      <c r="J176" s="826"/>
      <c r="K176" s="827" t="s">
        <v>1085</v>
      </c>
      <c r="L176" s="178">
        <v>5000</v>
      </c>
      <c r="M176" s="334">
        <v>5000</v>
      </c>
      <c r="N176" s="905" t="s">
        <v>1127</v>
      </c>
      <c r="O176" s="1110" t="s">
        <v>1333</v>
      </c>
    </row>
    <row r="177" spans="1:15" s="598" customFormat="1" ht="19.5" customHeight="1">
      <c r="A177" s="583"/>
      <c r="B177" s="185" t="s">
        <v>1120</v>
      </c>
      <c r="D177" s="185"/>
      <c r="E177" s="582"/>
      <c r="F177" s="854"/>
      <c r="G177" s="894"/>
      <c r="H177" s="825" t="s">
        <v>1084</v>
      </c>
      <c r="I177" s="115"/>
      <c r="J177" s="826"/>
      <c r="K177" s="827" t="s">
        <v>1085</v>
      </c>
      <c r="L177" s="178">
        <v>20000</v>
      </c>
      <c r="M177" s="334">
        <v>20000</v>
      </c>
      <c r="N177" s="905" t="s">
        <v>1127</v>
      </c>
      <c r="O177" s="1110" t="s">
        <v>1333</v>
      </c>
    </row>
    <row r="178" spans="1:15" s="598" customFormat="1" ht="19.5" customHeight="1">
      <c r="A178" s="583"/>
      <c r="B178" s="185" t="s">
        <v>1128</v>
      </c>
      <c r="D178" s="185"/>
      <c r="E178" s="582"/>
      <c r="F178" s="854"/>
      <c r="G178" s="894"/>
      <c r="H178" s="903"/>
      <c r="I178" s="731"/>
      <c r="J178" s="904" t="s">
        <v>1131</v>
      </c>
      <c r="K178" s="731"/>
      <c r="L178" s="178">
        <v>80000</v>
      </c>
      <c r="M178" s="334">
        <v>80000</v>
      </c>
      <c r="N178" s="905" t="s">
        <v>1132</v>
      </c>
      <c r="O178" s="1110" t="s">
        <v>1333</v>
      </c>
    </row>
    <row r="179" spans="1:15" s="598" customFormat="1" ht="19.5" customHeight="1">
      <c r="A179" s="583"/>
      <c r="B179" s="185" t="s">
        <v>1129</v>
      </c>
      <c r="D179" s="185"/>
      <c r="E179" s="582"/>
      <c r="F179" s="854"/>
      <c r="G179" s="894"/>
      <c r="H179" s="906" t="s">
        <v>897</v>
      </c>
      <c r="I179" s="731"/>
      <c r="J179" s="904"/>
      <c r="K179" s="731"/>
      <c r="L179" s="178">
        <v>25000</v>
      </c>
      <c r="M179" s="334">
        <v>25000</v>
      </c>
      <c r="N179" s="905" t="s">
        <v>1133</v>
      </c>
      <c r="O179" s="1110" t="s">
        <v>1333</v>
      </c>
    </row>
    <row r="180" spans="1:15" s="598" customFormat="1" ht="19.5" customHeight="1">
      <c r="A180" s="583"/>
      <c r="B180" s="185" t="s">
        <v>1137</v>
      </c>
      <c r="D180" s="185"/>
      <c r="E180" s="582"/>
      <c r="F180" s="854"/>
      <c r="G180" s="894"/>
      <c r="H180" s="903"/>
      <c r="I180" s="731"/>
      <c r="J180" s="828">
        <v>22737</v>
      </c>
      <c r="K180" s="829">
        <v>22890</v>
      </c>
      <c r="L180" s="178">
        <v>10000</v>
      </c>
      <c r="M180" s="334">
        <v>10000</v>
      </c>
      <c r="N180" s="905" t="s">
        <v>1134</v>
      </c>
      <c r="O180" s="1110" t="s">
        <v>1333</v>
      </c>
    </row>
    <row r="181" spans="1:15" s="598" customFormat="1" ht="19.5" customHeight="1">
      <c r="A181" s="583"/>
      <c r="B181" s="185" t="s">
        <v>1130</v>
      </c>
      <c r="D181" s="185"/>
      <c r="E181" s="582"/>
      <c r="F181" s="854"/>
      <c r="G181" s="894"/>
      <c r="H181" s="825" t="s">
        <v>1084</v>
      </c>
      <c r="I181" s="115"/>
      <c r="J181" s="826"/>
      <c r="K181" s="827" t="s">
        <v>1085</v>
      </c>
      <c r="L181" s="178">
        <v>15000</v>
      </c>
      <c r="M181" s="334">
        <v>15000</v>
      </c>
      <c r="N181" s="905" t="s">
        <v>1135</v>
      </c>
      <c r="O181" s="1110" t="s">
        <v>1333</v>
      </c>
    </row>
    <row r="182" spans="1:15" s="598" customFormat="1" ht="19.5" customHeight="1" hidden="1">
      <c r="A182" s="583"/>
      <c r="B182" s="582"/>
      <c r="C182" s="185"/>
      <c r="D182" s="185"/>
      <c r="E182" s="582"/>
      <c r="F182" s="854"/>
      <c r="G182" s="894"/>
      <c r="H182" s="825"/>
      <c r="I182" s="115"/>
      <c r="J182" s="826"/>
      <c r="K182" s="907"/>
      <c r="L182" s="178"/>
      <c r="M182" s="334"/>
      <c r="N182" s="905"/>
      <c r="O182" s="1110" t="s">
        <v>1333</v>
      </c>
    </row>
    <row r="183" spans="1:15" s="598" customFormat="1" ht="19.5" customHeight="1" hidden="1">
      <c r="A183" s="583"/>
      <c r="B183" s="582"/>
      <c r="C183" s="185"/>
      <c r="D183" s="185"/>
      <c r="E183" s="582"/>
      <c r="F183" s="854"/>
      <c r="G183" s="894"/>
      <c r="H183" s="825"/>
      <c r="I183" s="115"/>
      <c r="J183" s="826"/>
      <c r="K183" s="907"/>
      <c r="L183" s="178"/>
      <c r="M183" s="334"/>
      <c r="N183" s="905"/>
      <c r="O183" s="1110" t="s">
        <v>1333</v>
      </c>
    </row>
    <row r="184" spans="1:15" s="598" customFormat="1" ht="19.5" customHeight="1" hidden="1">
      <c r="A184" s="583"/>
      <c r="B184" s="582"/>
      <c r="C184" s="185"/>
      <c r="D184" s="185"/>
      <c r="E184" s="582"/>
      <c r="F184" s="854"/>
      <c r="G184" s="894"/>
      <c r="H184" s="825"/>
      <c r="I184" s="115"/>
      <c r="J184" s="826"/>
      <c r="K184" s="907"/>
      <c r="L184" s="178"/>
      <c r="M184" s="334"/>
      <c r="N184" s="905"/>
      <c r="O184" s="1110" t="s">
        <v>1333</v>
      </c>
    </row>
    <row r="185" spans="1:15" s="598" customFormat="1" ht="19.5" customHeight="1" hidden="1">
      <c r="A185" s="583"/>
      <c r="B185" s="582"/>
      <c r="C185" s="582" t="s">
        <v>294</v>
      </c>
      <c r="D185" s="582"/>
      <c r="E185" s="582"/>
      <c r="F185" s="854"/>
      <c r="G185" s="755"/>
      <c r="H185" s="891"/>
      <c r="I185" s="755"/>
      <c r="J185" s="892"/>
      <c r="K185" s="891"/>
      <c r="L185" s="738"/>
      <c r="M185" s="738"/>
      <c r="N185" s="599" t="s">
        <v>899</v>
      </c>
      <c r="O185" s="1110" t="s">
        <v>1333</v>
      </c>
    </row>
    <row r="186" spans="1:15" s="598" customFormat="1" ht="19.5" customHeight="1" hidden="1">
      <c r="A186" s="583"/>
      <c r="B186" s="582"/>
      <c r="C186" s="582"/>
      <c r="D186" s="582"/>
      <c r="E186" s="582"/>
      <c r="F186" s="854"/>
      <c r="G186" s="755"/>
      <c r="H186" s="891"/>
      <c r="I186" s="755"/>
      <c r="J186" s="892"/>
      <c r="K186" s="891"/>
      <c r="L186" s="738"/>
      <c r="M186" s="738"/>
      <c r="N186" s="599" t="s">
        <v>901</v>
      </c>
      <c r="O186" s="1110" t="s">
        <v>1333</v>
      </c>
    </row>
    <row r="187" spans="1:15" s="598" customFormat="1" ht="19.5" customHeight="1" hidden="1">
      <c r="A187" s="583"/>
      <c r="B187" s="582"/>
      <c r="C187" s="582" t="s">
        <v>36</v>
      </c>
      <c r="D187" s="582"/>
      <c r="E187" s="582"/>
      <c r="F187" s="854"/>
      <c r="G187" s="755"/>
      <c r="H187" s="891"/>
      <c r="I187" s="755"/>
      <c r="J187" s="892"/>
      <c r="K187" s="755" t="s">
        <v>902</v>
      </c>
      <c r="L187" s="738"/>
      <c r="M187" s="738"/>
      <c r="N187" s="908" t="s">
        <v>903</v>
      </c>
      <c r="O187" s="1110" t="s">
        <v>1333</v>
      </c>
    </row>
    <row r="188" spans="1:15" s="598" customFormat="1" ht="19.5" customHeight="1" hidden="1">
      <c r="A188" s="583"/>
      <c r="B188" s="582"/>
      <c r="C188" s="582"/>
      <c r="D188" s="582"/>
      <c r="E188" s="582"/>
      <c r="F188" s="854"/>
      <c r="G188" s="755"/>
      <c r="H188" s="891"/>
      <c r="I188" s="755"/>
      <c r="J188" s="892"/>
      <c r="K188" s="755"/>
      <c r="L188" s="738"/>
      <c r="M188" s="738"/>
      <c r="N188" s="908" t="s">
        <v>904</v>
      </c>
      <c r="O188" s="1110" t="s">
        <v>1333</v>
      </c>
    </row>
    <row r="189" spans="1:15" s="598" customFormat="1" ht="19.5" customHeight="1" hidden="1">
      <c r="A189" s="583"/>
      <c r="B189" s="582"/>
      <c r="C189" s="582"/>
      <c r="D189" s="582"/>
      <c r="E189" s="582"/>
      <c r="F189" s="854"/>
      <c r="G189" s="755"/>
      <c r="H189" s="891"/>
      <c r="I189" s="755"/>
      <c r="J189" s="892"/>
      <c r="K189" s="755"/>
      <c r="L189" s="738"/>
      <c r="M189" s="738"/>
      <c r="N189" s="599" t="s">
        <v>905</v>
      </c>
      <c r="O189" s="1110" t="s">
        <v>1333</v>
      </c>
    </row>
    <row r="190" spans="1:15" s="598" customFormat="1" ht="19.5" customHeight="1" hidden="1">
      <c r="A190" s="583"/>
      <c r="B190" s="582"/>
      <c r="C190" s="582"/>
      <c r="D190" s="582"/>
      <c r="E190" s="582"/>
      <c r="F190" s="854"/>
      <c r="G190" s="755"/>
      <c r="H190" s="891"/>
      <c r="I190" s="755"/>
      <c r="J190" s="892"/>
      <c r="K190" s="755"/>
      <c r="L190" s="738"/>
      <c r="M190" s="738"/>
      <c r="N190" s="599" t="s">
        <v>906</v>
      </c>
      <c r="O190" s="1110" t="s">
        <v>1333</v>
      </c>
    </row>
    <row r="191" spans="1:15" s="598" customFormat="1" ht="19.5" customHeight="1" hidden="1">
      <c r="A191" s="583"/>
      <c r="B191" s="582"/>
      <c r="C191" s="582" t="s">
        <v>907</v>
      </c>
      <c r="D191" s="582"/>
      <c r="E191" s="582"/>
      <c r="F191" s="854"/>
      <c r="G191" s="755"/>
      <c r="H191" s="891"/>
      <c r="I191" s="755"/>
      <c r="J191" s="895"/>
      <c r="K191" s="755" t="s">
        <v>902</v>
      </c>
      <c r="L191" s="738"/>
      <c r="M191" s="738"/>
      <c r="N191" s="599" t="s">
        <v>908</v>
      </c>
      <c r="O191" s="1110" t="s">
        <v>1333</v>
      </c>
    </row>
    <row r="192" spans="1:15" s="598" customFormat="1" ht="19.5" customHeight="1" hidden="1">
      <c r="A192" s="583"/>
      <c r="B192" s="582"/>
      <c r="C192" s="582"/>
      <c r="D192" s="582"/>
      <c r="E192" s="582"/>
      <c r="F192" s="854"/>
      <c r="G192" s="755"/>
      <c r="H192" s="891"/>
      <c r="I192" s="755"/>
      <c r="J192" s="895"/>
      <c r="K192" s="894"/>
      <c r="L192" s="738"/>
      <c r="M192" s="738"/>
      <c r="N192" s="599" t="s">
        <v>905</v>
      </c>
      <c r="O192" s="1110" t="s">
        <v>1333</v>
      </c>
    </row>
    <row r="193" spans="1:15" s="598" customFormat="1" ht="19.5" customHeight="1" hidden="1">
      <c r="A193" s="583"/>
      <c r="B193" s="582"/>
      <c r="C193" s="582"/>
      <c r="D193" s="582"/>
      <c r="E193" s="582"/>
      <c r="F193" s="854"/>
      <c r="G193" s="755"/>
      <c r="H193" s="891"/>
      <c r="I193" s="755"/>
      <c r="J193" s="895"/>
      <c r="K193" s="894"/>
      <c r="L193" s="738"/>
      <c r="M193" s="738"/>
      <c r="N193" s="599" t="s">
        <v>909</v>
      </c>
      <c r="O193" s="1110" t="s">
        <v>1333</v>
      </c>
    </row>
    <row r="194" spans="1:15" s="598" customFormat="1" ht="19.5" customHeight="1" hidden="1">
      <c r="A194" s="583"/>
      <c r="B194" s="582"/>
      <c r="C194" s="582" t="s">
        <v>910</v>
      </c>
      <c r="D194" s="582"/>
      <c r="E194" s="582"/>
      <c r="F194" s="854"/>
      <c r="G194" s="755"/>
      <c r="H194" s="891"/>
      <c r="I194" s="755"/>
      <c r="J194" s="895"/>
      <c r="K194" s="894" t="s">
        <v>896</v>
      </c>
      <c r="L194" s="738"/>
      <c r="M194" s="738"/>
      <c r="N194" s="909" t="s">
        <v>911</v>
      </c>
      <c r="O194" s="1110" t="s">
        <v>1333</v>
      </c>
    </row>
    <row r="195" spans="1:15" s="598" customFormat="1" ht="33.75" hidden="1">
      <c r="A195" s="583"/>
      <c r="B195" s="582"/>
      <c r="C195" s="858" t="s">
        <v>459</v>
      </c>
      <c r="D195" s="858"/>
      <c r="E195" s="858"/>
      <c r="F195" s="859"/>
      <c r="G195" s="910"/>
      <c r="H195" s="911"/>
      <c r="I195" s="910"/>
      <c r="J195" s="912"/>
      <c r="K195" s="755" t="s">
        <v>896</v>
      </c>
      <c r="L195" s="913"/>
      <c r="M195" s="913"/>
      <c r="N195" s="914" t="s">
        <v>912</v>
      </c>
      <c r="O195" s="1110" t="s">
        <v>1333</v>
      </c>
    </row>
    <row r="196" spans="1:15" s="598" customFormat="1" ht="35.25" hidden="1">
      <c r="A196" s="583"/>
      <c r="B196" s="582"/>
      <c r="C196" s="858"/>
      <c r="D196" s="858"/>
      <c r="E196" s="858"/>
      <c r="F196" s="859"/>
      <c r="G196" s="910"/>
      <c r="H196" s="911"/>
      <c r="I196" s="910"/>
      <c r="J196" s="912"/>
      <c r="K196" s="755"/>
      <c r="L196" s="913"/>
      <c r="M196" s="913"/>
      <c r="N196" s="915" t="s">
        <v>913</v>
      </c>
      <c r="O196" s="1110" t="s">
        <v>1333</v>
      </c>
    </row>
    <row r="197" spans="1:15" s="598" customFormat="1" ht="18.75" hidden="1">
      <c r="A197" s="583"/>
      <c r="B197" s="582"/>
      <c r="C197" s="858"/>
      <c r="D197" s="858"/>
      <c r="E197" s="858"/>
      <c r="F197" s="859"/>
      <c r="G197" s="910"/>
      <c r="H197" s="911"/>
      <c r="I197" s="910"/>
      <c r="J197" s="912"/>
      <c r="K197" s="755"/>
      <c r="L197" s="913"/>
      <c r="M197" s="913"/>
      <c r="N197" s="915" t="s">
        <v>914</v>
      </c>
      <c r="O197" s="1110" t="s">
        <v>1333</v>
      </c>
    </row>
    <row r="198" spans="1:15" s="598" customFormat="1" ht="69.75" customHeight="1" hidden="1">
      <c r="A198" s="583"/>
      <c r="B198" s="582"/>
      <c r="C198" s="858" t="s">
        <v>915</v>
      </c>
      <c r="D198" s="858"/>
      <c r="E198" s="858"/>
      <c r="F198" s="859"/>
      <c r="G198" s="755"/>
      <c r="H198" s="916"/>
      <c r="I198" s="917"/>
      <c r="J198" s="918"/>
      <c r="K198" s="919"/>
      <c r="L198" s="913"/>
      <c r="M198" s="913"/>
      <c r="N198" s="920" t="s">
        <v>918</v>
      </c>
      <c r="O198" s="1110" t="s">
        <v>1333</v>
      </c>
    </row>
    <row r="199" spans="1:15" s="598" customFormat="1" ht="69.75" customHeight="1" hidden="1">
      <c r="A199" s="583"/>
      <c r="B199" s="582"/>
      <c r="C199" s="858" t="s">
        <v>916</v>
      </c>
      <c r="D199" s="858"/>
      <c r="E199" s="858"/>
      <c r="F199" s="859"/>
      <c r="G199" s="755"/>
      <c r="H199" s="916"/>
      <c r="I199" s="917"/>
      <c r="J199" s="918"/>
      <c r="K199" s="919"/>
      <c r="L199" s="913"/>
      <c r="M199" s="913"/>
      <c r="N199" s="920" t="s">
        <v>918</v>
      </c>
      <c r="O199" s="1110" t="s">
        <v>1333</v>
      </c>
    </row>
    <row r="200" spans="1:15" s="888" customFormat="1" ht="20.25" customHeight="1" hidden="1">
      <c r="A200" s="848"/>
      <c r="B200" s="849"/>
      <c r="C200" s="921" t="s">
        <v>639</v>
      </c>
      <c r="D200" s="921"/>
      <c r="E200" s="921"/>
      <c r="F200" s="922"/>
      <c r="G200" s="850"/>
      <c r="H200" s="923"/>
      <c r="I200" s="924"/>
      <c r="J200" s="925"/>
      <c r="K200" s="926"/>
      <c r="L200" s="913"/>
      <c r="M200" s="913"/>
      <c r="N200" s="890" t="s">
        <v>640</v>
      </c>
      <c r="O200" s="1110" t="s">
        <v>1333</v>
      </c>
    </row>
    <row r="201" spans="1:15" s="888" customFormat="1" ht="20.25" customHeight="1" hidden="1">
      <c r="A201" s="848"/>
      <c r="B201" s="849"/>
      <c r="C201" s="921" t="s">
        <v>641</v>
      </c>
      <c r="D201" s="921"/>
      <c r="E201" s="921"/>
      <c r="F201" s="922"/>
      <c r="G201" s="850"/>
      <c r="H201" s="923"/>
      <c r="I201" s="924"/>
      <c r="J201" s="925"/>
      <c r="K201" s="926"/>
      <c r="L201" s="913"/>
      <c r="M201" s="913"/>
      <c r="N201" s="890" t="s">
        <v>640</v>
      </c>
      <c r="O201" s="1110" t="s">
        <v>1333</v>
      </c>
    </row>
    <row r="202" spans="1:15" s="888" customFormat="1" ht="20.25" customHeight="1" hidden="1">
      <c r="A202" s="848"/>
      <c r="B202" s="849"/>
      <c r="C202" s="921" t="s">
        <v>643</v>
      </c>
      <c r="D202" s="921"/>
      <c r="E202" s="921"/>
      <c r="F202" s="922"/>
      <c r="G202" s="850"/>
      <c r="H202" s="923"/>
      <c r="I202" s="924"/>
      <c r="J202" s="925"/>
      <c r="K202" s="926"/>
      <c r="L202" s="913"/>
      <c r="M202" s="913"/>
      <c r="N202" s="890" t="s">
        <v>640</v>
      </c>
      <c r="O202" s="1110" t="s">
        <v>1333</v>
      </c>
    </row>
    <row r="203" spans="1:15" s="888" customFormat="1" ht="20.25" customHeight="1" hidden="1">
      <c r="A203" s="848"/>
      <c r="B203" s="849"/>
      <c r="C203" s="921" t="s">
        <v>644</v>
      </c>
      <c r="D203" s="921"/>
      <c r="E203" s="921"/>
      <c r="F203" s="922"/>
      <c r="G203" s="850"/>
      <c r="H203" s="923"/>
      <c r="I203" s="924"/>
      <c r="J203" s="925"/>
      <c r="K203" s="926"/>
      <c r="L203" s="913"/>
      <c r="M203" s="913"/>
      <c r="N203" s="890" t="s">
        <v>640</v>
      </c>
      <c r="O203" s="1110" t="s">
        <v>1333</v>
      </c>
    </row>
    <row r="204" spans="1:15" s="888" customFormat="1" ht="20.25" customHeight="1" hidden="1">
      <c r="A204" s="848"/>
      <c r="B204" s="849"/>
      <c r="C204" s="921" t="s">
        <v>647</v>
      </c>
      <c r="D204" s="921"/>
      <c r="E204" s="921"/>
      <c r="F204" s="922"/>
      <c r="G204" s="850"/>
      <c r="H204" s="927"/>
      <c r="I204" s="924"/>
      <c r="J204" s="928" t="s">
        <v>648</v>
      </c>
      <c r="K204" s="926"/>
      <c r="L204" s="929"/>
      <c r="M204" s="929"/>
      <c r="N204" s="890" t="s">
        <v>640</v>
      </c>
      <c r="O204" s="1110" t="s">
        <v>1333</v>
      </c>
    </row>
    <row r="205" spans="1:15" s="598" customFormat="1" ht="39.75" customHeight="1" hidden="1">
      <c r="A205" s="583"/>
      <c r="B205" s="582"/>
      <c r="C205" s="858" t="s">
        <v>38</v>
      </c>
      <c r="D205" s="858"/>
      <c r="E205" s="858"/>
      <c r="F205" s="859"/>
      <c r="G205" s="910"/>
      <c r="H205" s="911"/>
      <c r="I205" s="910"/>
      <c r="J205" s="912"/>
      <c r="K205" s="910" t="s">
        <v>917</v>
      </c>
      <c r="L205" s="913"/>
      <c r="M205" s="913"/>
      <c r="N205" s="920" t="s">
        <v>919</v>
      </c>
      <c r="O205" s="1110" t="s">
        <v>1333</v>
      </c>
    </row>
    <row r="206" spans="1:15" s="598" customFormat="1" ht="39" customHeight="1" hidden="1">
      <c r="A206" s="583"/>
      <c r="B206" s="582"/>
      <c r="C206" s="858" t="s">
        <v>650</v>
      </c>
      <c r="D206" s="858"/>
      <c r="E206" s="858"/>
      <c r="F206" s="859"/>
      <c r="G206" s="910"/>
      <c r="H206" s="910" t="s">
        <v>727</v>
      </c>
      <c r="I206" s="910"/>
      <c r="J206" s="912"/>
      <c r="K206" s="910"/>
      <c r="L206" s="913"/>
      <c r="M206" s="913"/>
      <c r="N206" s="896" t="s">
        <v>920</v>
      </c>
      <c r="O206" s="1110" t="s">
        <v>1333</v>
      </c>
    </row>
    <row r="207" spans="1:15" s="598" customFormat="1" ht="39.75" customHeight="1" hidden="1">
      <c r="A207" s="583"/>
      <c r="B207" s="582"/>
      <c r="C207" s="858" t="s">
        <v>295</v>
      </c>
      <c r="D207" s="858"/>
      <c r="E207" s="858"/>
      <c r="F207" s="859"/>
      <c r="G207" s="910"/>
      <c r="H207" s="911"/>
      <c r="I207" s="910"/>
      <c r="J207" s="912"/>
      <c r="K207" s="910" t="s">
        <v>921</v>
      </c>
      <c r="L207" s="913"/>
      <c r="M207" s="913"/>
      <c r="N207" s="896" t="s">
        <v>922</v>
      </c>
      <c r="O207" s="1110" t="s">
        <v>1333</v>
      </c>
    </row>
    <row r="208" spans="1:15" s="598" customFormat="1" ht="37.5" customHeight="1" hidden="1">
      <c r="A208" s="583"/>
      <c r="B208" s="582"/>
      <c r="C208" s="858" t="s">
        <v>296</v>
      </c>
      <c r="D208" s="858"/>
      <c r="E208" s="858"/>
      <c r="F208" s="859"/>
      <c r="G208" s="910"/>
      <c r="H208" s="910"/>
      <c r="I208" s="910"/>
      <c r="J208" s="860"/>
      <c r="K208" s="930"/>
      <c r="L208" s="913"/>
      <c r="M208" s="913"/>
      <c r="N208" s="896" t="s">
        <v>923</v>
      </c>
      <c r="O208" s="1110" t="s">
        <v>1333</v>
      </c>
    </row>
    <row r="209" spans="1:15" s="888" customFormat="1" ht="33.75" customHeight="1" hidden="1">
      <c r="A209" s="848"/>
      <c r="B209" s="921"/>
      <c r="C209" s="921" t="s">
        <v>654</v>
      </c>
      <c r="D209" s="921"/>
      <c r="E209" s="921"/>
      <c r="F209" s="922"/>
      <c r="G209" s="931"/>
      <c r="H209" s="923"/>
      <c r="I209" s="924"/>
      <c r="J209" s="925"/>
      <c r="K209" s="927" t="s">
        <v>652</v>
      </c>
      <c r="L209" s="913"/>
      <c r="M209" s="913"/>
      <c r="N209" s="932" t="s">
        <v>780</v>
      </c>
      <c r="O209" s="1110" t="s">
        <v>1333</v>
      </c>
    </row>
    <row r="210" spans="1:15" s="888" customFormat="1" ht="20.25" customHeight="1" hidden="1">
      <c r="A210" s="848"/>
      <c r="B210" s="921"/>
      <c r="C210" s="921" t="s">
        <v>656</v>
      </c>
      <c r="D210" s="921"/>
      <c r="E210" s="921"/>
      <c r="F210" s="922"/>
      <c r="G210" s="931"/>
      <c r="H210" s="933"/>
      <c r="I210" s="924"/>
      <c r="J210" s="925"/>
      <c r="K210" s="927"/>
      <c r="L210" s="913"/>
      <c r="M210" s="913"/>
      <c r="N210" s="932" t="s">
        <v>655</v>
      </c>
      <c r="O210" s="1110" t="s">
        <v>1333</v>
      </c>
    </row>
    <row r="211" spans="1:15" s="888" customFormat="1" ht="20.25" customHeight="1" hidden="1">
      <c r="A211" s="848"/>
      <c r="B211" s="921" t="s">
        <v>1156</v>
      </c>
      <c r="C211" s="921"/>
      <c r="D211" s="921"/>
      <c r="E211" s="921"/>
      <c r="F211" s="922"/>
      <c r="G211" s="931" t="s">
        <v>924</v>
      </c>
      <c r="H211" s="933"/>
      <c r="I211" s="924"/>
      <c r="J211" s="925"/>
      <c r="K211" s="926"/>
      <c r="L211" s="913"/>
      <c r="M211" s="913"/>
      <c r="N211" s="932"/>
      <c r="O211" s="1110" t="s">
        <v>1333</v>
      </c>
    </row>
    <row r="212" spans="1:15" s="888" customFormat="1" ht="19.5" customHeight="1" hidden="1">
      <c r="A212" s="848"/>
      <c r="B212" s="849"/>
      <c r="C212" s="849" t="s">
        <v>308</v>
      </c>
      <c r="D212" s="849"/>
      <c r="E212" s="849"/>
      <c r="F212" s="889"/>
      <c r="G212" s="850"/>
      <c r="H212" s="897"/>
      <c r="I212" s="934">
        <v>22737</v>
      </c>
      <c r="J212" s="850"/>
      <c r="K212" s="901" t="s">
        <v>1085</v>
      </c>
      <c r="L212" s="738"/>
      <c r="M212" s="738"/>
      <c r="N212" s="890" t="s">
        <v>925</v>
      </c>
      <c r="O212" s="1110" t="s">
        <v>1333</v>
      </c>
    </row>
    <row r="213" spans="1:15" s="888" customFormat="1" ht="19.5" customHeight="1" hidden="1">
      <c r="A213" s="848"/>
      <c r="B213" s="849"/>
      <c r="C213" s="849"/>
      <c r="D213" s="849"/>
      <c r="E213" s="849"/>
      <c r="F213" s="889"/>
      <c r="G213" s="850"/>
      <c r="H213" s="897"/>
      <c r="I213" s="850"/>
      <c r="J213" s="850"/>
      <c r="K213" s="935"/>
      <c r="L213" s="738"/>
      <c r="M213" s="738"/>
      <c r="N213" s="936" t="s">
        <v>926</v>
      </c>
      <c r="O213" s="1110" t="s">
        <v>1333</v>
      </c>
    </row>
    <row r="214" spans="1:15" s="888" customFormat="1" ht="19.5" customHeight="1" hidden="1">
      <c r="A214" s="848"/>
      <c r="B214" s="849"/>
      <c r="C214" s="849" t="s">
        <v>471</v>
      </c>
      <c r="D214" s="849"/>
      <c r="E214" s="849"/>
      <c r="F214" s="889"/>
      <c r="G214" s="937"/>
      <c r="H214" s="899" t="s">
        <v>1084</v>
      </c>
      <c r="I214" s="379"/>
      <c r="J214" s="900"/>
      <c r="K214" s="901" t="s">
        <v>1085</v>
      </c>
      <c r="L214" s="738"/>
      <c r="M214" s="738"/>
      <c r="N214" s="902" t="s">
        <v>1138</v>
      </c>
      <c r="O214" s="1110" t="s">
        <v>1333</v>
      </c>
    </row>
    <row r="215" spans="1:15" s="598" customFormat="1" ht="19.5" customHeight="1" hidden="1">
      <c r="A215" s="583"/>
      <c r="B215" s="582"/>
      <c r="C215" s="582"/>
      <c r="D215" s="582"/>
      <c r="E215" s="582"/>
      <c r="F215" s="854"/>
      <c r="G215" s="755"/>
      <c r="H215" s="894"/>
      <c r="I215" s="755"/>
      <c r="J215" s="755"/>
      <c r="K215" s="938"/>
      <c r="L215" s="738"/>
      <c r="M215" s="738"/>
      <c r="N215" s="893" t="s">
        <v>1139</v>
      </c>
      <c r="O215" s="1110" t="s">
        <v>1333</v>
      </c>
    </row>
    <row r="216" spans="1:15" s="598" customFormat="1" ht="19.5" customHeight="1">
      <c r="A216" s="583"/>
      <c r="B216" s="582" t="s">
        <v>1140</v>
      </c>
      <c r="C216" s="582"/>
      <c r="D216" s="582"/>
      <c r="E216" s="582"/>
      <c r="F216" s="854"/>
      <c r="G216" s="755"/>
      <c r="H216" s="894"/>
      <c r="I216" s="755"/>
      <c r="J216" s="755" t="s">
        <v>1141</v>
      </c>
      <c r="K216" s="939" t="s">
        <v>1142</v>
      </c>
      <c r="L216" s="940">
        <v>11000</v>
      </c>
      <c r="M216" s="738">
        <v>11000</v>
      </c>
      <c r="N216" s="115" t="s">
        <v>1143</v>
      </c>
      <c r="O216" s="1110" t="s">
        <v>1333</v>
      </c>
    </row>
    <row r="217" spans="1:15" s="598" customFormat="1" ht="19.5" customHeight="1">
      <c r="A217" s="583"/>
      <c r="B217" s="582" t="s">
        <v>476</v>
      </c>
      <c r="C217" s="582"/>
      <c r="D217" s="582"/>
      <c r="E217" s="582"/>
      <c r="F217" s="854"/>
      <c r="G217" s="755"/>
      <c r="H217" s="894"/>
      <c r="I217" s="755"/>
      <c r="J217" s="755"/>
      <c r="K217" s="938"/>
      <c r="L217" s="580"/>
      <c r="M217" s="738"/>
      <c r="N217" s="115" t="s">
        <v>1144</v>
      </c>
      <c r="O217" s="1109"/>
    </row>
    <row r="218" spans="1:15" s="559" customFormat="1" ht="19.5" customHeight="1" hidden="1">
      <c r="A218" s="564"/>
      <c r="B218" s="562"/>
      <c r="C218" s="562"/>
      <c r="D218" s="562"/>
      <c r="E218" s="562"/>
      <c r="F218" s="563"/>
      <c r="G218" s="565"/>
      <c r="H218" s="577"/>
      <c r="I218" s="565"/>
      <c r="J218" s="565"/>
      <c r="K218" s="637"/>
      <c r="L218" s="584"/>
      <c r="M218" s="1160"/>
      <c r="N218" s="560"/>
      <c r="O218" s="1103"/>
    </row>
    <row r="219" spans="1:15" s="627" customFormat="1" ht="19.5" customHeight="1" hidden="1">
      <c r="A219" s="636" t="s">
        <v>663</v>
      </c>
      <c r="B219" s="635"/>
      <c r="C219" s="635"/>
      <c r="D219" s="635"/>
      <c r="E219" s="635"/>
      <c r="F219" s="634"/>
      <c r="G219" s="633"/>
      <c r="H219" s="632"/>
      <c r="I219" s="629"/>
      <c r="J219" s="631"/>
      <c r="K219" s="630"/>
      <c r="L219" s="628"/>
      <c r="M219" s="1097"/>
      <c r="N219" s="629"/>
      <c r="O219" s="1111"/>
    </row>
    <row r="220" spans="1:15" s="618" customFormat="1" ht="19.5" customHeight="1" hidden="1">
      <c r="A220" s="626"/>
      <c r="B220" s="625"/>
      <c r="C220" s="625"/>
      <c r="D220" s="625"/>
      <c r="E220" s="625"/>
      <c r="F220" s="624"/>
      <c r="G220" s="622"/>
      <c r="H220" s="623"/>
      <c r="I220" s="622"/>
      <c r="J220" s="622"/>
      <c r="K220" s="621"/>
      <c r="L220" s="619"/>
      <c r="M220" s="1161"/>
      <c r="N220" s="620"/>
      <c r="O220" s="1112"/>
    </row>
    <row r="221" spans="1:15" s="598" customFormat="1" ht="19.5" customHeight="1">
      <c r="A221" s="851"/>
      <c r="B221" s="582" t="s">
        <v>1343</v>
      </c>
      <c r="C221" s="44"/>
      <c r="D221" s="852"/>
      <c r="E221" s="852"/>
      <c r="F221" s="853"/>
      <c r="G221" s="755"/>
      <c r="H221" s="830"/>
      <c r="I221" s="186"/>
      <c r="J221" s="828"/>
      <c r="K221" s="829"/>
      <c r="L221" s="580"/>
      <c r="M221" s="580"/>
      <c r="N221" s="115" t="s">
        <v>928</v>
      </c>
      <c r="O221" s="1109"/>
    </row>
    <row r="222" spans="1:15" s="598" customFormat="1" ht="19.5" customHeight="1">
      <c r="A222" s="851"/>
      <c r="B222" s="852"/>
      <c r="C222" s="44" t="s">
        <v>1316</v>
      </c>
      <c r="D222" s="852"/>
      <c r="E222" s="852"/>
      <c r="F222" s="853"/>
      <c r="G222" s="755"/>
      <c r="H222" s="830"/>
      <c r="I222" s="186"/>
      <c r="J222" s="828">
        <v>22798</v>
      </c>
      <c r="K222" s="829">
        <v>22859</v>
      </c>
      <c r="L222" s="580"/>
      <c r="M222" s="580"/>
      <c r="N222" s="115"/>
      <c r="O222" s="1109"/>
    </row>
    <row r="223" spans="1:15" s="572" customFormat="1" ht="10.5" customHeight="1">
      <c r="A223" s="551"/>
      <c r="B223" s="539"/>
      <c r="C223" s="550"/>
      <c r="D223" s="550"/>
      <c r="E223" s="550"/>
      <c r="F223" s="552"/>
      <c r="G223" s="548"/>
      <c r="H223" s="550"/>
      <c r="I223" s="548"/>
      <c r="J223" s="603"/>
      <c r="K223" s="585"/>
      <c r="L223" s="531"/>
      <c r="M223" s="709"/>
      <c r="N223" s="538"/>
      <c r="O223" s="1102"/>
    </row>
    <row r="224" spans="1:15" s="572" customFormat="1" ht="19.5" customHeight="1">
      <c r="A224" s="566" t="s">
        <v>663</v>
      </c>
      <c r="B224" s="539"/>
      <c r="C224" s="550"/>
      <c r="D224" s="550"/>
      <c r="E224" s="550"/>
      <c r="F224" s="552"/>
      <c r="G224" s="548"/>
      <c r="H224" s="1179" t="s">
        <v>1084</v>
      </c>
      <c r="I224" s="1180"/>
      <c r="J224" s="1181"/>
      <c r="K224" s="1182" t="s">
        <v>1085</v>
      </c>
      <c r="L224" s="545">
        <f>SUM(L225:L226)</f>
        <v>40000</v>
      </c>
      <c r="M224" s="545">
        <v>19400</v>
      </c>
      <c r="N224" s="158" t="s">
        <v>1283</v>
      </c>
      <c r="O224" s="1162"/>
    </row>
    <row r="225" spans="1:15" s="572" customFormat="1" ht="19.5" customHeight="1">
      <c r="A225" s="566"/>
      <c r="B225" s="539" t="s">
        <v>1146</v>
      </c>
      <c r="C225" s="550"/>
      <c r="D225" s="550"/>
      <c r="E225" s="550"/>
      <c r="F225" s="552"/>
      <c r="G225" s="548"/>
      <c r="H225" s="825" t="s">
        <v>1084</v>
      </c>
      <c r="I225" s="115"/>
      <c r="J225" s="826"/>
      <c r="K225" s="827" t="s">
        <v>1085</v>
      </c>
      <c r="L225" s="531">
        <v>10000</v>
      </c>
      <c r="M225" s="709">
        <v>10000</v>
      </c>
      <c r="N225" s="538"/>
      <c r="O225" s="1110" t="s">
        <v>1333</v>
      </c>
    </row>
    <row r="226" spans="1:15" s="572" customFormat="1" ht="18.75">
      <c r="A226" s="551"/>
      <c r="B226" s="539" t="s">
        <v>1145</v>
      </c>
      <c r="C226" s="550"/>
      <c r="D226" s="550"/>
      <c r="E226" s="550"/>
      <c r="F226" s="552"/>
      <c r="G226" s="548"/>
      <c r="H226" s="825" t="s">
        <v>1084</v>
      </c>
      <c r="I226" s="115"/>
      <c r="J226" s="826"/>
      <c r="K226" s="827" t="s">
        <v>1085</v>
      </c>
      <c r="L226" s="531">
        <v>30000</v>
      </c>
      <c r="M226" s="709">
        <v>30000</v>
      </c>
      <c r="N226" s="538"/>
      <c r="O226" s="1110" t="s">
        <v>1333</v>
      </c>
    </row>
    <row r="227" spans="1:15" s="572" customFormat="1" ht="10.5" customHeight="1">
      <c r="A227" s="551"/>
      <c r="B227" s="539"/>
      <c r="C227" s="550"/>
      <c r="D227" s="550"/>
      <c r="E227" s="550"/>
      <c r="F227" s="552"/>
      <c r="G227" s="548"/>
      <c r="H227" s="550"/>
      <c r="I227" s="548"/>
      <c r="J227" s="614"/>
      <c r="K227" s="585"/>
      <c r="L227" s="531"/>
      <c r="M227" s="709"/>
      <c r="N227" s="538"/>
      <c r="O227" s="1102"/>
    </row>
    <row r="228" spans="1:15" s="569" customFormat="1" ht="19.5" customHeight="1">
      <c r="A228" s="566" t="s">
        <v>1244</v>
      </c>
      <c r="B228" s="571"/>
      <c r="C228" s="571"/>
      <c r="D228" s="571"/>
      <c r="E228" s="571"/>
      <c r="F228" s="570"/>
      <c r="G228" s="616" t="s">
        <v>664</v>
      </c>
      <c r="H228" s="549" t="s">
        <v>1084</v>
      </c>
      <c r="I228" s="568"/>
      <c r="J228" s="567"/>
      <c r="K228" s="546" t="s">
        <v>1085</v>
      </c>
      <c r="L228" s="608">
        <f>SUM(L229,L233,L221,L235,L237)</f>
        <v>351000</v>
      </c>
      <c r="M228" s="608">
        <v>380000</v>
      </c>
      <c r="N228" s="560"/>
      <c r="O228" s="1162"/>
    </row>
    <row r="229" spans="1:15" ht="19.5" customHeight="1">
      <c r="A229" s="551"/>
      <c r="B229" s="539" t="s">
        <v>1219</v>
      </c>
      <c r="C229" s="539"/>
      <c r="D229" s="539"/>
      <c r="E229" s="539"/>
      <c r="F229" s="541"/>
      <c r="G229" s="543"/>
      <c r="H229" s="539"/>
      <c r="I229" s="538"/>
      <c r="J229" s="539"/>
      <c r="K229" s="538"/>
      <c r="L229" s="554">
        <v>250000</v>
      </c>
      <c r="M229" s="733">
        <v>250000</v>
      </c>
      <c r="N229" s="538" t="s">
        <v>927</v>
      </c>
      <c r="O229" s="1110" t="s">
        <v>1333</v>
      </c>
    </row>
    <row r="230" spans="1:15" ht="19.5" customHeight="1">
      <c r="A230" s="551"/>
      <c r="B230" s="539"/>
      <c r="C230" s="539" t="s">
        <v>51</v>
      </c>
      <c r="D230" s="539"/>
      <c r="E230" s="539"/>
      <c r="F230" s="541"/>
      <c r="G230" s="543"/>
      <c r="H230" s="603"/>
      <c r="I230" s="543"/>
      <c r="J230" s="617"/>
      <c r="K230" s="612"/>
      <c r="L230" s="733"/>
      <c r="M230" s="733"/>
      <c r="N230" s="538" t="s">
        <v>1148</v>
      </c>
      <c r="O230" s="1109"/>
    </row>
    <row r="231" spans="1:15" ht="19.5" customHeight="1">
      <c r="A231" s="551"/>
      <c r="B231" s="539"/>
      <c r="C231" s="539" t="s">
        <v>228</v>
      </c>
      <c r="D231" s="539"/>
      <c r="E231" s="539"/>
      <c r="F231" s="541"/>
      <c r="G231" s="543"/>
      <c r="H231" s="603"/>
      <c r="I231" s="543"/>
      <c r="J231" s="615"/>
      <c r="K231" s="612"/>
      <c r="L231" s="733"/>
      <c r="M231" s="733"/>
      <c r="N231" s="538" t="s">
        <v>1149</v>
      </c>
      <c r="O231" s="1109"/>
    </row>
    <row r="232" spans="1:15" ht="19.5" customHeight="1">
      <c r="A232" s="551"/>
      <c r="B232" s="539"/>
      <c r="C232" s="539" t="s">
        <v>229</v>
      </c>
      <c r="D232" s="539"/>
      <c r="E232" s="539"/>
      <c r="F232" s="541"/>
      <c r="G232" s="543"/>
      <c r="H232" s="614"/>
      <c r="I232" s="581"/>
      <c r="J232" s="615"/>
      <c r="K232" s="612"/>
      <c r="L232" s="733"/>
      <c r="M232" s="733"/>
      <c r="N232" s="538"/>
      <c r="O232" s="1109"/>
    </row>
    <row r="233" spans="1:15" ht="19.5" customHeight="1">
      <c r="A233" s="542"/>
      <c r="B233" s="539" t="s">
        <v>1220</v>
      </c>
      <c r="C233" s="539"/>
      <c r="D233" s="539"/>
      <c r="E233" s="539"/>
      <c r="F233" s="541"/>
      <c r="G233" s="543"/>
      <c r="H233" s="539"/>
      <c r="I233" s="543"/>
      <c r="J233" s="587"/>
      <c r="K233" s="541"/>
      <c r="L233" s="554">
        <v>6000</v>
      </c>
      <c r="M233" s="733">
        <v>6000</v>
      </c>
      <c r="N233" s="115" t="s">
        <v>1151</v>
      </c>
      <c r="O233" s="1110" t="s">
        <v>1333</v>
      </c>
    </row>
    <row r="234" spans="1:15" ht="19.5" customHeight="1">
      <c r="A234" s="551"/>
      <c r="B234" s="550"/>
      <c r="C234" s="44" t="s">
        <v>1218</v>
      </c>
      <c r="D234" s="550"/>
      <c r="E234" s="550"/>
      <c r="F234" s="552"/>
      <c r="G234" s="543"/>
      <c r="H234" s="830"/>
      <c r="I234" s="186"/>
      <c r="J234" s="828">
        <v>22798</v>
      </c>
      <c r="K234" s="829">
        <v>22859</v>
      </c>
      <c r="L234" s="554"/>
      <c r="M234" s="733"/>
      <c r="N234" s="115"/>
      <c r="O234" s="1109"/>
    </row>
    <row r="235" spans="1:15" ht="19.5" customHeight="1">
      <c r="A235" s="551"/>
      <c r="B235" s="539" t="s">
        <v>1221</v>
      </c>
      <c r="C235" s="44"/>
      <c r="D235" s="550"/>
      <c r="E235" s="550"/>
      <c r="F235" s="552"/>
      <c r="G235" s="543"/>
      <c r="H235" s="830"/>
      <c r="I235" s="186"/>
      <c r="J235" s="962"/>
      <c r="K235" s="904"/>
      <c r="L235" s="554">
        <v>15000</v>
      </c>
      <c r="M235" s="733">
        <v>15000</v>
      </c>
      <c r="N235" s="115" t="s">
        <v>1150</v>
      </c>
      <c r="O235" s="1110" t="s">
        <v>1333</v>
      </c>
    </row>
    <row r="236" spans="1:15" ht="19.5" customHeight="1">
      <c r="A236" s="551"/>
      <c r="B236" s="550"/>
      <c r="C236" s="44" t="s">
        <v>1313</v>
      </c>
      <c r="D236" s="550"/>
      <c r="E236" s="550"/>
      <c r="F236" s="552"/>
      <c r="G236" s="543"/>
      <c r="H236" s="830"/>
      <c r="I236" s="186" t="s">
        <v>1152</v>
      </c>
      <c r="J236" s="824" t="s">
        <v>1153</v>
      </c>
      <c r="K236" s="196"/>
      <c r="L236" s="554"/>
      <c r="M236" s="733"/>
      <c r="N236" s="115"/>
      <c r="O236" s="1109"/>
    </row>
    <row r="237" spans="1:15" ht="19.5" customHeight="1">
      <c r="A237" s="551"/>
      <c r="B237" s="44" t="s">
        <v>311</v>
      </c>
      <c r="C237" s="44"/>
      <c r="D237" s="44"/>
      <c r="E237" s="44"/>
      <c r="F237" s="541"/>
      <c r="G237" s="543"/>
      <c r="H237" s="585"/>
      <c r="I237" s="543"/>
      <c r="J237" s="581"/>
      <c r="K237" s="544"/>
      <c r="L237" s="554">
        <v>80000</v>
      </c>
      <c r="M237" s="733">
        <v>80000</v>
      </c>
      <c r="N237" s="538"/>
      <c r="O237" s="1110" t="s">
        <v>1333</v>
      </c>
    </row>
    <row r="238" spans="1:15" ht="10.5" customHeight="1">
      <c r="A238" s="551"/>
      <c r="B238" s="539"/>
      <c r="C238" s="539"/>
      <c r="D238" s="550"/>
      <c r="E238" s="550"/>
      <c r="F238" s="552"/>
      <c r="G238" s="543"/>
      <c r="H238" s="585"/>
      <c r="I238" s="538"/>
      <c r="J238" s="544"/>
      <c r="K238" s="543"/>
      <c r="L238" s="580"/>
      <c r="M238" s="580"/>
      <c r="N238" s="538"/>
      <c r="O238" s="1109"/>
    </row>
    <row r="239" spans="1:16" s="572" customFormat="1" ht="19.5" customHeight="1">
      <c r="A239" s="551" t="s">
        <v>1312</v>
      </c>
      <c r="B239" s="550"/>
      <c r="C239" s="550"/>
      <c r="D239" s="550"/>
      <c r="E239" s="550"/>
      <c r="F239" s="552"/>
      <c r="G239" s="616" t="s">
        <v>1223</v>
      </c>
      <c r="H239" s="549" t="s">
        <v>1084</v>
      </c>
      <c r="I239" s="548"/>
      <c r="J239" s="547"/>
      <c r="K239" s="546" t="s">
        <v>1085</v>
      </c>
      <c r="L239" s="545">
        <f>SUM(L241:L260)</f>
        <v>580500</v>
      </c>
      <c r="M239" s="545">
        <v>445300</v>
      </c>
      <c r="N239" s="548" t="s">
        <v>929</v>
      </c>
      <c r="O239" s="1100"/>
      <c r="P239" s="704"/>
    </row>
    <row r="240" spans="1:15" s="572" customFormat="1" ht="19.5" customHeight="1">
      <c r="A240" s="551"/>
      <c r="B240" s="956" t="s">
        <v>1222</v>
      </c>
      <c r="C240" s="550"/>
      <c r="D240" s="550"/>
      <c r="E240" s="550"/>
      <c r="F240" s="552"/>
      <c r="G240" s="616"/>
      <c r="H240" s="549"/>
      <c r="I240" s="548"/>
      <c r="J240" s="547"/>
      <c r="K240" s="546"/>
      <c r="L240" s="703"/>
      <c r="M240" s="703"/>
      <c r="N240" s="568" t="s">
        <v>930</v>
      </c>
      <c r="O240" s="1100"/>
    </row>
    <row r="241" spans="1:15" s="572" customFormat="1" ht="19.5" customHeight="1">
      <c r="A241" s="551"/>
      <c r="B241" s="957" t="s">
        <v>1224</v>
      </c>
      <c r="C241" s="550"/>
      <c r="D241" s="550"/>
      <c r="E241" s="550"/>
      <c r="F241" s="552"/>
      <c r="G241" s="616"/>
      <c r="H241" s="549"/>
      <c r="I241" s="548"/>
      <c r="J241" s="547"/>
      <c r="K241" s="546"/>
      <c r="L241" s="596">
        <v>38000</v>
      </c>
      <c r="M241" s="703">
        <v>38000</v>
      </c>
      <c r="N241" s="568"/>
      <c r="O241" s="1163" t="s">
        <v>1333</v>
      </c>
    </row>
    <row r="242" spans="1:15" s="572" customFormat="1" ht="19.5" customHeight="1">
      <c r="A242" s="551"/>
      <c r="B242" s="957" t="s">
        <v>1225</v>
      </c>
      <c r="C242" s="550"/>
      <c r="D242" s="550"/>
      <c r="E242" s="550"/>
      <c r="F242" s="552"/>
      <c r="G242" s="616"/>
      <c r="H242" s="549"/>
      <c r="I242" s="548"/>
      <c r="J242" s="547"/>
      <c r="K242" s="546"/>
      <c r="L242" s="596">
        <v>31000</v>
      </c>
      <c r="M242" s="703">
        <v>31000</v>
      </c>
      <c r="N242" s="568"/>
      <c r="O242" s="1163" t="s">
        <v>1333</v>
      </c>
    </row>
    <row r="243" spans="1:15" s="572" customFormat="1" ht="19.5" customHeight="1">
      <c r="A243" s="551"/>
      <c r="B243" s="957" t="s">
        <v>1226</v>
      </c>
      <c r="C243" s="550"/>
      <c r="D243" s="550"/>
      <c r="E243" s="550"/>
      <c r="F243" s="552"/>
      <c r="G243" s="616"/>
      <c r="H243" s="549"/>
      <c r="I243" s="548"/>
      <c r="J243" s="547"/>
      <c r="K243" s="546"/>
      <c r="L243" s="596">
        <v>26000</v>
      </c>
      <c r="M243" s="703">
        <v>26000</v>
      </c>
      <c r="N243" s="568"/>
      <c r="O243" s="1163" t="s">
        <v>1333</v>
      </c>
    </row>
    <row r="244" spans="1:15" s="572" customFormat="1" ht="19.5" customHeight="1">
      <c r="A244" s="551"/>
      <c r="B244" s="958" t="s">
        <v>1227</v>
      </c>
      <c r="C244" s="550"/>
      <c r="D244" s="550"/>
      <c r="E244" s="550"/>
      <c r="F244" s="552"/>
      <c r="G244" s="616"/>
      <c r="H244" s="549"/>
      <c r="I244" s="548"/>
      <c r="J244" s="547"/>
      <c r="K244" s="546"/>
      <c r="L244" s="596"/>
      <c r="M244" s="703"/>
      <c r="N244" s="568"/>
      <c r="O244" s="1100"/>
    </row>
    <row r="245" spans="1:15" s="572" customFormat="1" ht="19.5" customHeight="1">
      <c r="A245" s="551"/>
      <c r="B245" s="957" t="s">
        <v>1228</v>
      </c>
      <c r="C245" s="550"/>
      <c r="D245" s="550"/>
      <c r="E245" s="550"/>
      <c r="F245" s="552"/>
      <c r="G245" s="616"/>
      <c r="H245" s="549"/>
      <c r="I245" s="548"/>
      <c r="J245" s="547"/>
      <c r="K245" s="546"/>
      <c r="L245" s="596">
        <v>36000</v>
      </c>
      <c r="M245" s="703">
        <v>36000</v>
      </c>
      <c r="N245" s="568"/>
      <c r="O245" s="1163" t="s">
        <v>1333</v>
      </c>
    </row>
    <row r="246" spans="1:15" s="572" customFormat="1" ht="19.5" customHeight="1">
      <c r="A246" s="551"/>
      <c r="B246" s="957" t="s">
        <v>1229</v>
      </c>
      <c r="C246" s="550"/>
      <c r="D246" s="550"/>
      <c r="E246" s="550"/>
      <c r="F246" s="552"/>
      <c r="G246" s="616"/>
      <c r="H246" s="549"/>
      <c r="I246" s="548"/>
      <c r="J246" s="547"/>
      <c r="K246" s="546"/>
      <c r="L246" s="596">
        <v>35000</v>
      </c>
      <c r="M246" s="703">
        <v>35000</v>
      </c>
      <c r="N246" s="568"/>
      <c r="O246" s="1163" t="s">
        <v>1333</v>
      </c>
    </row>
    <row r="247" spans="1:15" s="572" customFormat="1" ht="19.5" customHeight="1">
      <c r="A247" s="551"/>
      <c r="B247" s="957" t="s">
        <v>1230</v>
      </c>
      <c r="C247" s="550"/>
      <c r="D247" s="550"/>
      <c r="E247" s="550"/>
      <c r="F247" s="552"/>
      <c r="G247" s="616"/>
      <c r="H247" s="549"/>
      <c r="I247" s="548"/>
      <c r="J247" s="547"/>
      <c r="K247" s="546"/>
      <c r="L247" s="596">
        <v>27000</v>
      </c>
      <c r="M247" s="703">
        <v>27000</v>
      </c>
      <c r="N247" s="568"/>
      <c r="O247" s="1163" t="s">
        <v>1333</v>
      </c>
    </row>
    <row r="248" spans="1:15" s="572" customFormat="1" ht="19.5" customHeight="1">
      <c r="A248" s="551"/>
      <c r="B248" s="957" t="s">
        <v>1231</v>
      </c>
      <c r="C248" s="550"/>
      <c r="D248" s="550"/>
      <c r="E248" s="550"/>
      <c r="F248" s="552"/>
      <c r="G248" s="616"/>
      <c r="H248" s="549"/>
      <c r="I248" s="548"/>
      <c r="J248" s="547"/>
      <c r="K248" s="546"/>
      <c r="L248" s="596">
        <v>35000</v>
      </c>
      <c r="M248" s="703">
        <v>35000</v>
      </c>
      <c r="N248" s="568"/>
      <c r="O248" s="1163" t="s">
        <v>1333</v>
      </c>
    </row>
    <row r="249" spans="1:15" s="572" customFormat="1" ht="19.5" customHeight="1">
      <c r="A249" s="551"/>
      <c r="B249" s="957" t="s">
        <v>1232</v>
      </c>
      <c r="C249" s="550"/>
      <c r="D249" s="550"/>
      <c r="E249" s="550"/>
      <c r="F249" s="552"/>
      <c r="G249" s="616"/>
      <c r="H249" s="549"/>
      <c r="I249" s="548"/>
      <c r="J249" s="547"/>
      <c r="K249" s="546"/>
      <c r="L249" s="596">
        <v>33000</v>
      </c>
      <c r="M249" s="703">
        <v>33000</v>
      </c>
      <c r="N249" s="568"/>
      <c r="O249" s="1163" t="s">
        <v>1333</v>
      </c>
    </row>
    <row r="250" spans="1:15" s="572" customFormat="1" ht="19.5" customHeight="1">
      <c r="A250" s="551"/>
      <c r="B250" s="957" t="s">
        <v>1233</v>
      </c>
      <c r="C250" s="550"/>
      <c r="D250" s="550"/>
      <c r="E250" s="550"/>
      <c r="F250" s="552"/>
      <c r="G250" s="616"/>
      <c r="H250" s="549"/>
      <c r="I250" s="548"/>
      <c r="J250" s="547"/>
      <c r="K250" s="546"/>
      <c r="L250" s="596">
        <v>16000</v>
      </c>
      <c r="M250" s="703">
        <v>16000</v>
      </c>
      <c r="N250" s="568"/>
      <c r="O250" s="1163" t="s">
        <v>1333</v>
      </c>
    </row>
    <row r="251" spans="1:15" s="572" customFormat="1" ht="19.5" customHeight="1">
      <c r="A251" s="551"/>
      <c r="B251" s="958" t="s">
        <v>1234</v>
      </c>
      <c r="C251" s="550"/>
      <c r="D251" s="550"/>
      <c r="E251" s="550"/>
      <c r="F251" s="552"/>
      <c r="G251" s="616"/>
      <c r="H251" s="549"/>
      <c r="I251" s="548"/>
      <c r="J251" s="547"/>
      <c r="K251" s="546"/>
      <c r="L251" s="596"/>
      <c r="M251" s="703"/>
      <c r="N251" s="568"/>
      <c r="O251" s="1100"/>
    </row>
    <row r="252" spans="1:15" s="572" customFormat="1" ht="19.5" customHeight="1">
      <c r="A252" s="551"/>
      <c r="B252" s="957" t="s">
        <v>1235</v>
      </c>
      <c r="C252" s="550"/>
      <c r="D252" s="550"/>
      <c r="E252" s="550"/>
      <c r="F252" s="552"/>
      <c r="G252" s="616"/>
      <c r="H252" s="549"/>
      <c r="I252" s="548"/>
      <c r="J252" s="547"/>
      <c r="K252" s="546"/>
      <c r="L252" s="596">
        <v>31000</v>
      </c>
      <c r="M252" s="703">
        <v>31000</v>
      </c>
      <c r="N252" s="568"/>
      <c r="O252" s="1163" t="s">
        <v>1333</v>
      </c>
    </row>
    <row r="253" spans="1:15" s="572" customFormat="1" ht="19.5" customHeight="1">
      <c r="A253" s="551"/>
      <c r="B253" s="957" t="s">
        <v>1236</v>
      </c>
      <c r="C253" s="550"/>
      <c r="D253" s="550"/>
      <c r="E253" s="550"/>
      <c r="F253" s="552"/>
      <c r="G253" s="616"/>
      <c r="H253" s="549"/>
      <c r="I253" s="548"/>
      <c r="J253" s="547"/>
      <c r="K253" s="546"/>
      <c r="L253" s="596">
        <v>29000</v>
      </c>
      <c r="M253" s="703">
        <v>29000</v>
      </c>
      <c r="N253" s="568"/>
      <c r="O253" s="1163" t="s">
        <v>1333</v>
      </c>
    </row>
    <row r="254" spans="1:15" s="572" customFormat="1" ht="19.5" customHeight="1">
      <c r="A254" s="551"/>
      <c r="B254" s="957" t="s">
        <v>1237</v>
      </c>
      <c r="C254" s="550"/>
      <c r="D254" s="550"/>
      <c r="E254" s="550"/>
      <c r="F254" s="552"/>
      <c r="G254" s="616"/>
      <c r="H254" s="549"/>
      <c r="I254" s="548"/>
      <c r="J254" s="547"/>
      <c r="K254" s="546"/>
      <c r="L254" s="596">
        <v>19000</v>
      </c>
      <c r="M254" s="703">
        <v>19000</v>
      </c>
      <c r="N254" s="568"/>
      <c r="O254" s="1163" t="s">
        <v>1333</v>
      </c>
    </row>
    <row r="255" spans="1:15" s="572" customFormat="1" ht="19.5" customHeight="1">
      <c r="A255" s="551"/>
      <c r="B255" s="957" t="s">
        <v>1238</v>
      </c>
      <c r="C255" s="550"/>
      <c r="D255" s="550"/>
      <c r="E255" s="550"/>
      <c r="F255" s="552"/>
      <c r="G255" s="616"/>
      <c r="H255" s="549"/>
      <c r="I255" s="548"/>
      <c r="J255" s="547"/>
      <c r="K255" s="546"/>
      <c r="L255" s="596">
        <v>48000</v>
      </c>
      <c r="M255" s="703">
        <v>48000</v>
      </c>
      <c r="N255" s="568"/>
      <c r="O255" s="1163" t="s">
        <v>1333</v>
      </c>
    </row>
    <row r="256" spans="1:15" s="572" customFormat="1" ht="19.5" customHeight="1">
      <c r="A256" s="551"/>
      <c r="B256" s="957" t="s">
        <v>1239</v>
      </c>
      <c r="C256" s="550"/>
      <c r="D256" s="550"/>
      <c r="E256" s="550"/>
      <c r="F256" s="552"/>
      <c r="G256" s="616"/>
      <c r="H256" s="549"/>
      <c r="I256" s="548"/>
      <c r="J256" s="547"/>
      <c r="K256" s="546"/>
      <c r="L256" s="596">
        <v>34000</v>
      </c>
      <c r="M256" s="703">
        <v>34000</v>
      </c>
      <c r="N256" s="568"/>
      <c r="O256" s="1163" t="s">
        <v>1333</v>
      </c>
    </row>
    <row r="257" spans="1:15" s="572" customFormat="1" ht="19.5" customHeight="1">
      <c r="A257" s="551"/>
      <c r="B257" s="959" t="s">
        <v>1240</v>
      </c>
      <c r="C257" s="550"/>
      <c r="D257" s="550"/>
      <c r="E257" s="550"/>
      <c r="F257" s="552"/>
      <c r="G257" s="616"/>
      <c r="H257" s="549"/>
      <c r="I257" s="548"/>
      <c r="J257" s="547"/>
      <c r="K257" s="546"/>
      <c r="L257" s="596">
        <v>18000</v>
      </c>
      <c r="M257" s="703">
        <v>18000</v>
      </c>
      <c r="N257" s="568"/>
      <c r="O257" s="1163" t="s">
        <v>1333</v>
      </c>
    </row>
    <row r="258" spans="1:15" s="572" customFormat="1" ht="19.5" customHeight="1">
      <c r="A258" s="551"/>
      <c r="B258" s="957" t="s">
        <v>1241</v>
      </c>
      <c r="C258" s="550"/>
      <c r="D258" s="550"/>
      <c r="E258" s="550"/>
      <c r="F258" s="552"/>
      <c r="G258" s="616"/>
      <c r="H258" s="549"/>
      <c r="I258" s="548"/>
      <c r="J258" s="547"/>
      <c r="K258" s="546"/>
      <c r="L258" s="596">
        <v>67500</v>
      </c>
      <c r="M258" s="703">
        <v>67500</v>
      </c>
      <c r="N258" s="568"/>
      <c r="O258" s="1163" t="s">
        <v>1333</v>
      </c>
    </row>
    <row r="259" spans="1:15" s="572" customFormat="1" ht="19.5" customHeight="1">
      <c r="A259" s="551"/>
      <c r="B259" s="957" t="s">
        <v>1242</v>
      </c>
      <c r="C259" s="550"/>
      <c r="D259" s="550"/>
      <c r="E259" s="550"/>
      <c r="F259" s="552"/>
      <c r="G259" s="616"/>
      <c r="H259" s="549"/>
      <c r="I259" s="548"/>
      <c r="J259" s="547"/>
      <c r="K259" s="546"/>
      <c r="L259" s="596">
        <v>35000</v>
      </c>
      <c r="M259" s="703">
        <v>35000</v>
      </c>
      <c r="N259" s="568"/>
      <c r="O259" s="1163" t="s">
        <v>1333</v>
      </c>
    </row>
    <row r="260" spans="1:15" s="572" customFormat="1" ht="19.5" customHeight="1">
      <c r="A260" s="551"/>
      <c r="B260" s="957" t="s">
        <v>1250</v>
      </c>
      <c r="C260" s="550"/>
      <c r="D260" s="550"/>
      <c r="E260" s="550"/>
      <c r="F260" s="552"/>
      <c r="G260" s="616"/>
      <c r="H260" s="549"/>
      <c r="I260" s="548"/>
      <c r="J260" s="547"/>
      <c r="K260" s="546"/>
      <c r="L260" s="596">
        <v>22000</v>
      </c>
      <c r="M260" s="703">
        <v>22000</v>
      </c>
      <c r="N260" s="568"/>
      <c r="O260" s="1163" t="s">
        <v>1333</v>
      </c>
    </row>
    <row r="261" spans="1:15" s="711" customFormat="1" ht="19.5" customHeight="1" hidden="1">
      <c r="A261" s="705"/>
      <c r="B261" s="694" t="s">
        <v>1243</v>
      </c>
      <c r="C261" s="694"/>
      <c r="D261" s="694"/>
      <c r="E261" s="694"/>
      <c r="F261" s="706"/>
      <c r="G261" s="710"/>
      <c r="H261" s="698"/>
      <c r="I261" s="699"/>
      <c r="J261" s="700"/>
      <c r="K261" s="713"/>
      <c r="L261" s="703"/>
      <c r="M261" s="703"/>
      <c r="N261" s="787"/>
      <c r="O261" s="1003"/>
    </row>
    <row r="262" spans="1:15" s="711" customFormat="1" ht="19.5" customHeight="1" hidden="1">
      <c r="A262" s="705"/>
      <c r="B262" s="694"/>
      <c r="C262" s="694" t="s">
        <v>49</v>
      </c>
      <c r="D262" s="694"/>
      <c r="E262" s="694"/>
      <c r="F262" s="706"/>
      <c r="G262" s="823"/>
      <c r="H262" s="698"/>
      <c r="I262" s="699"/>
      <c r="J262" s="960"/>
      <c r="K262" s="961"/>
      <c r="L262" s="709"/>
      <c r="M262" s="709"/>
      <c r="N262" s="699"/>
      <c r="O262" s="1003"/>
    </row>
    <row r="263" spans="1:15" s="711" customFormat="1" ht="19.5" customHeight="1" hidden="1">
      <c r="A263" s="705"/>
      <c r="B263" s="694"/>
      <c r="C263" s="694" t="s">
        <v>50</v>
      </c>
      <c r="D263" s="694"/>
      <c r="E263" s="694"/>
      <c r="F263" s="706"/>
      <c r="G263" s="823"/>
      <c r="H263" s="698"/>
      <c r="I263" s="699"/>
      <c r="J263" s="700"/>
      <c r="K263" s="713"/>
      <c r="L263" s="709"/>
      <c r="M263" s="709"/>
      <c r="N263" s="710"/>
      <c r="O263" s="1003"/>
    </row>
    <row r="264" spans="1:15" s="711" customFormat="1" ht="19.5" customHeight="1" hidden="1">
      <c r="A264" s="705"/>
      <c r="B264" s="694"/>
      <c r="C264" s="694" t="s">
        <v>179</v>
      </c>
      <c r="D264" s="694"/>
      <c r="E264" s="694"/>
      <c r="F264" s="706"/>
      <c r="G264" s="823"/>
      <c r="H264" s="698"/>
      <c r="I264" s="699"/>
      <c r="J264" s="700"/>
      <c r="K264" s="713"/>
      <c r="L264" s="709"/>
      <c r="M264" s="709"/>
      <c r="N264" s="710"/>
      <c r="O264" s="1003"/>
    </row>
    <row r="265" spans="1:15" s="711" customFormat="1" ht="19.5" customHeight="1" hidden="1">
      <c r="A265" s="705"/>
      <c r="B265" s="694"/>
      <c r="C265" s="694" t="s">
        <v>231</v>
      </c>
      <c r="D265" s="694"/>
      <c r="E265" s="694"/>
      <c r="F265" s="706"/>
      <c r="G265" s="823"/>
      <c r="H265" s="698"/>
      <c r="I265" s="699"/>
      <c r="J265" s="700"/>
      <c r="K265" s="713"/>
      <c r="L265" s="709"/>
      <c r="M265" s="709"/>
      <c r="N265" s="710"/>
      <c r="O265" s="1003"/>
    </row>
    <row r="266" spans="1:15" s="711" customFormat="1" ht="19.5" customHeight="1" hidden="1">
      <c r="A266" s="705"/>
      <c r="B266" s="694"/>
      <c r="C266" s="694" t="s">
        <v>232</v>
      </c>
      <c r="D266" s="694"/>
      <c r="E266" s="694"/>
      <c r="F266" s="706"/>
      <c r="G266" s="823"/>
      <c r="H266" s="698"/>
      <c r="I266" s="699"/>
      <c r="J266" s="700"/>
      <c r="K266" s="713"/>
      <c r="L266" s="709"/>
      <c r="M266" s="709"/>
      <c r="N266" s="710"/>
      <c r="O266" s="1003"/>
    </row>
    <row r="267" spans="1:15" ht="10.5" customHeight="1">
      <c r="A267" s="542"/>
      <c r="B267" s="539"/>
      <c r="C267" s="539"/>
      <c r="D267" s="539"/>
      <c r="E267" s="539"/>
      <c r="F267" s="541"/>
      <c r="G267" s="543"/>
      <c r="H267" s="549"/>
      <c r="I267" s="548"/>
      <c r="J267" s="547"/>
      <c r="K267" s="546"/>
      <c r="L267" s="531"/>
      <c r="M267" s="531"/>
      <c r="N267" s="538"/>
      <c r="O267" s="1102"/>
    </row>
    <row r="268" spans="1:15" s="576" customFormat="1" ht="19.5" customHeight="1">
      <c r="A268" s="644" t="s">
        <v>1344</v>
      </c>
      <c r="B268" s="643"/>
      <c r="C268" s="643"/>
      <c r="D268" s="643"/>
      <c r="E268" s="643"/>
      <c r="F268" s="642"/>
      <c r="G268" s="641" t="s">
        <v>931</v>
      </c>
      <c r="H268" s="549" t="s">
        <v>1084</v>
      </c>
      <c r="I268" s="548"/>
      <c r="J268" s="547"/>
      <c r="K268" s="546" t="s">
        <v>1085</v>
      </c>
      <c r="L268" s="608">
        <f>SUM(L286:L292,L302)</f>
        <v>660000</v>
      </c>
      <c r="M268" s="608">
        <v>285000</v>
      </c>
      <c r="N268" s="640"/>
      <c r="O268" s="1114"/>
    </row>
    <row r="269" spans="1:15" s="559" customFormat="1" ht="19.5" customHeight="1" hidden="1">
      <c r="A269" s="564"/>
      <c r="B269" s="562" t="s">
        <v>673</v>
      </c>
      <c r="C269" s="562"/>
      <c r="D269" s="562"/>
      <c r="E269" s="562"/>
      <c r="F269" s="563"/>
      <c r="G269" s="565" t="s">
        <v>935</v>
      </c>
      <c r="H269" s="614"/>
      <c r="I269" s="560"/>
      <c r="J269" s="613"/>
      <c r="K269" s="612"/>
      <c r="L269" s="733"/>
      <c r="M269" s="733"/>
      <c r="N269" s="560" t="s">
        <v>63</v>
      </c>
      <c r="O269" s="1103"/>
    </row>
    <row r="270" spans="1:15" ht="19.5" customHeight="1" hidden="1">
      <c r="A270" s="542"/>
      <c r="B270" s="539" t="s">
        <v>932</v>
      </c>
      <c r="C270" s="539"/>
      <c r="D270" s="539"/>
      <c r="E270" s="539"/>
      <c r="F270" s="541"/>
      <c r="G270" s="543" t="s">
        <v>934</v>
      </c>
      <c r="H270" s="539"/>
      <c r="I270" s="538"/>
      <c r="J270" s="539"/>
      <c r="K270" s="611"/>
      <c r="L270" s="738"/>
      <c r="M270" s="738"/>
      <c r="N270" s="538" t="s">
        <v>936</v>
      </c>
      <c r="O270" s="1109"/>
    </row>
    <row r="271" spans="1:15" ht="19.5" customHeight="1" hidden="1">
      <c r="A271" s="542"/>
      <c r="B271" s="539" t="s">
        <v>180</v>
      </c>
      <c r="C271" s="539"/>
      <c r="D271" s="539"/>
      <c r="E271" s="539"/>
      <c r="F271" s="541"/>
      <c r="G271" s="543"/>
      <c r="H271" s="539"/>
      <c r="I271" s="538"/>
      <c r="J271" s="539"/>
      <c r="K271" s="611"/>
      <c r="L271" s="738"/>
      <c r="M271" s="738"/>
      <c r="N271" s="538"/>
      <c r="O271" s="1109"/>
    </row>
    <row r="272" spans="1:15" ht="19.5" customHeight="1" hidden="1">
      <c r="A272" s="542"/>
      <c r="B272" s="539" t="s">
        <v>933</v>
      </c>
      <c r="C272" s="539"/>
      <c r="D272" s="539"/>
      <c r="E272" s="539"/>
      <c r="F272" s="541"/>
      <c r="G272" s="543"/>
      <c r="H272" s="539"/>
      <c r="I272" s="538"/>
      <c r="J272" s="539"/>
      <c r="K272" s="611"/>
      <c r="L272" s="738"/>
      <c r="M272" s="738"/>
      <c r="N272" s="538" t="s">
        <v>930</v>
      </c>
      <c r="O272" s="1109"/>
    </row>
    <row r="273" spans="1:15" ht="19.5" customHeight="1" hidden="1">
      <c r="A273" s="542"/>
      <c r="B273" s="539" t="s">
        <v>937</v>
      </c>
      <c r="C273" s="539"/>
      <c r="D273" s="539"/>
      <c r="E273" s="539"/>
      <c r="F273" s="541"/>
      <c r="G273" s="543" t="s">
        <v>938</v>
      </c>
      <c r="H273" s="539"/>
      <c r="I273" s="538"/>
      <c r="J273" s="539"/>
      <c r="K273" s="611"/>
      <c r="L273" s="738"/>
      <c r="M273" s="738"/>
      <c r="N273" s="538" t="s">
        <v>680</v>
      </c>
      <c r="O273" s="1109"/>
    </row>
    <row r="274" spans="1:15" ht="19.5" customHeight="1" hidden="1">
      <c r="A274" s="542"/>
      <c r="B274" s="539" t="s">
        <v>939</v>
      </c>
      <c r="C274" s="539"/>
      <c r="D274" s="539"/>
      <c r="E274" s="539"/>
      <c r="F274" s="541"/>
      <c r="G274" s="543"/>
      <c r="H274" s="539"/>
      <c r="I274" s="538"/>
      <c r="J274" s="539"/>
      <c r="K274" s="611"/>
      <c r="L274" s="738"/>
      <c r="M274" s="738"/>
      <c r="N274" s="538"/>
      <c r="O274" s="1109"/>
    </row>
    <row r="275" spans="1:15" ht="19.5" customHeight="1" hidden="1">
      <c r="A275" s="542"/>
      <c r="B275" s="539" t="s">
        <v>940</v>
      </c>
      <c r="C275" s="539"/>
      <c r="D275" s="539"/>
      <c r="E275" s="539"/>
      <c r="F275" s="541"/>
      <c r="G275" s="543"/>
      <c r="H275" s="539"/>
      <c r="I275" s="538"/>
      <c r="J275" s="539"/>
      <c r="K275" s="611"/>
      <c r="L275" s="738"/>
      <c r="M275" s="738"/>
      <c r="N275" s="538"/>
      <c r="O275" s="1109"/>
    </row>
    <row r="276" spans="1:15" ht="19.5" customHeight="1" hidden="1">
      <c r="A276" s="542"/>
      <c r="B276" s="539" t="s">
        <v>941</v>
      </c>
      <c r="C276" s="539"/>
      <c r="D276" s="539"/>
      <c r="E276" s="539"/>
      <c r="F276" s="541"/>
      <c r="G276" s="543"/>
      <c r="H276" s="539"/>
      <c r="I276" s="538"/>
      <c r="J276" s="539"/>
      <c r="K276" s="611"/>
      <c r="L276" s="738"/>
      <c r="M276" s="738"/>
      <c r="N276" s="538"/>
      <c r="O276" s="1109"/>
    </row>
    <row r="277" spans="1:15" ht="19.5" customHeight="1" hidden="1">
      <c r="A277" s="542"/>
      <c r="B277" s="539"/>
      <c r="C277" s="44" t="s">
        <v>942</v>
      </c>
      <c r="D277" s="539"/>
      <c r="E277" s="539"/>
      <c r="F277" s="541"/>
      <c r="G277" s="543"/>
      <c r="H277" s="539"/>
      <c r="I277" s="538"/>
      <c r="J277" s="539"/>
      <c r="K277" s="686" t="s">
        <v>956</v>
      </c>
      <c r="L277" s="738"/>
      <c r="M277" s="738"/>
      <c r="N277" s="115" t="s">
        <v>951</v>
      </c>
      <c r="O277" s="1109"/>
    </row>
    <row r="278" spans="1:15" ht="19.5" customHeight="1" hidden="1">
      <c r="A278" s="542"/>
      <c r="B278" s="539"/>
      <c r="C278" s="44" t="s">
        <v>943</v>
      </c>
      <c r="D278" s="539"/>
      <c r="E278" s="539"/>
      <c r="F278" s="541"/>
      <c r="G278" s="543"/>
      <c r="H278" s="539"/>
      <c r="I278" s="538"/>
      <c r="J278" s="539"/>
      <c r="K278" s="611"/>
      <c r="L278" s="738"/>
      <c r="M278" s="738"/>
      <c r="N278" s="115" t="s">
        <v>952</v>
      </c>
      <c r="O278" s="1109"/>
    </row>
    <row r="279" spans="1:15" ht="19.5" customHeight="1" hidden="1">
      <c r="A279" s="542"/>
      <c r="B279" s="539"/>
      <c r="C279" s="539" t="s">
        <v>946</v>
      </c>
      <c r="D279" s="539"/>
      <c r="E279" s="539"/>
      <c r="F279" s="541"/>
      <c r="G279" s="543"/>
      <c r="H279" s="539"/>
      <c r="I279" s="538"/>
      <c r="J279" s="196" t="s">
        <v>957</v>
      </c>
      <c r="K279" s="611"/>
      <c r="L279" s="738"/>
      <c r="M279" s="738"/>
      <c r="N279" s="115" t="s">
        <v>911</v>
      </c>
      <c r="O279" s="1109"/>
    </row>
    <row r="280" spans="1:15" ht="19.5" customHeight="1" hidden="1">
      <c r="A280" s="542"/>
      <c r="B280" s="539"/>
      <c r="C280" s="539" t="s">
        <v>947</v>
      </c>
      <c r="D280" s="539"/>
      <c r="E280" s="539"/>
      <c r="F280" s="541"/>
      <c r="G280" s="543"/>
      <c r="H280" s="539"/>
      <c r="I280" s="538"/>
      <c r="J280" s="539"/>
      <c r="K280" s="611"/>
      <c r="L280" s="738"/>
      <c r="M280" s="738"/>
      <c r="N280" s="538"/>
      <c r="O280" s="1109"/>
    </row>
    <row r="281" spans="1:15" ht="19.5" customHeight="1" hidden="1">
      <c r="A281" s="542"/>
      <c r="B281" s="539"/>
      <c r="C281" s="539" t="s">
        <v>948</v>
      </c>
      <c r="D281" s="539"/>
      <c r="E281" s="539"/>
      <c r="F281" s="541"/>
      <c r="G281" s="543"/>
      <c r="H281" s="539"/>
      <c r="I281" s="538"/>
      <c r="J281" s="539"/>
      <c r="K281" s="611"/>
      <c r="L281" s="738"/>
      <c r="M281" s="738"/>
      <c r="N281" s="115" t="s">
        <v>911</v>
      </c>
      <c r="O281" s="1109"/>
    </row>
    <row r="282" spans="1:15" ht="18.75" customHeight="1" hidden="1">
      <c r="A282" s="542"/>
      <c r="B282" s="579"/>
      <c r="C282" s="579" t="s">
        <v>949</v>
      </c>
      <c r="D282" s="579"/>
      <c r="E282" s="579"/>
      <c r="F282" s="578"/>
      <c r="G282" s="610"/>
      <c r="H282" s="558"/>
      <c r="I282" s="610"/>
      <c r="J282" s="556"/>
      <c r="K282" s="555"/>
      <c r="L282" s="739"/>
      <c r="M282" s="739"/>
      <c r="N282" s="115"/>
      <c r="O282" s="1115"/>
    </row>
    <row r="283" spans="1:15" ht="18.75" customHeight="1" hidden="1">
      <c r="A283" s="542"/>
      <c r="B283" s="579"/>
      <c r="C283" s="579" t="s">
        <v>944</v>
      </c>
      <c r="D283" s="579"/>
      <c r="E283" s="579"/>
      <c r="F283" s="578"/>
      <c r="G283" s="186"/>
      <c r="H283" s="196"/>
      <c r="I283" s="186"/>
      <c r="J283" s="196"/>
      <c r="K283" s="686" t="s">
        <v>958</v>
      </c>
      <c r="L283" s="739"/>
      <c r="M283" s="739"/>
      <c r="N283" s="115" t="s">
        <v>953</v>
      </c>
      <c r="O283" s="1115"/>
    </row>
    <row r="284" spans="1:15" ht="18.75" customHeight="1" hidden="1">
      <c r="A284" s="542"/>
      <c r="B284" s="579"/>
      <c r="C284" s="579" t="s">
        <v>945</v>
      </c>
      <c r="D284" s="579"/>
      <c r="E284" s="579"/>
      <c r="F284" s="578"/>
      <c r="G284" s="186"/>
      <c r="H284" s="196"/>
      <c r="I284" s="186" t="s">
        <v>959</v>
      </c>
      <c r="J284" s="196"/>
      <c r="K284" s="687"/>
      <c r="L284" s="739"/>
      <c r="M284" s="739"/>
      <c r="N284" s="115" t="s">
        <v>954</v>
      </c>
      <c r="O284" s="1115"/>
    </row>
    <row r="285" spans="1:15" ht="18.75" customHeight="1" hidden="1">
      <c r="A285" s="542"/>
      <c r="B285" s="579" t="s">
        <v>950</v>
      </c>
      <c r="C285" s="579"/>
      <c r="D285" s="579"/>
      <c r="E285" s="579"/>
      <c r="F285" s="578"/>
      <c r="G285" s="176" t="s">
        <v>710</v>
      </c>
      <c r="H285" s="688"/>
      <c r="I285" s="689"/>
      <c r="J285" s="183"/>
      <c r="K285" s="688"/>
      <c r="L285" s="739"/>
      <c r="M285" s="739"/>
      <c r="N285" s="685" t="s">
        <v>955</v>
      </c>
      <c r="O285" s="1115"/>
    </row>
    <row r="286" spans="1:15" ht="18.75" customHeight="1">
      <c r="A286" s="542"/>
      <c r="B286" s="579" t="s">
        <v>1160</v>
      </c>
      <c r="C286" s="579"/>
      <c r="D286" s="579"/>
      <c r="E286" s="579"/>
      <c r="F286" s="578"/>
      <c r="G286" s="176"/>
      <c r="H286" s="842"/>
      <c r="I286" s="689"/>
      <c r="J286" s="183"/>
      <c r="K286" s="688"/>
      <c r="L286" s="963">
        <v>150000</v>
      </c>
      <c r="M286" s="739">
        <v>150000</v>
      </c>
      <c r="N286" s="685"/>
      <c r="O286" s="1163" t="s">
        <v>1333</v>
      </c>
    </row>
    <row r="287" spans="1:15" ht="18.75" customHeight="1">
      <c r="A287" s="542"/>
      <c r="B287" s="579" t="s">
        <v>1161</v>
      </c>
      <c r="C287" s="579"/>
      <c r="D287" s="579"/>
      <c r="E287" s="579"/>
      <c r="F287" s="578"/>
      <c r="G287" s="176"/>
      <c r="H287" s="842"/>
      <c r="I287" s="689"/>
      <c r="J287" s="183"/>
      <c r="K287" s="688"/>
      <c r="L287" s="963">
        <v>100000</v>
      </c>
      <c r="M287" s="739">
        <v>100000</v>
      </c>
      <c r="N287" s="685"/>
      <c r="O287" s="1163" t="s">
        <v>1333</v>
      </c>
    </row>
    <row r="288" spans="1:15" ht="18.75" customHeight="1">
      <c r="A288" s="542"/>
      <c r="B288" s="579" t="s">
        <v>1157</v>
      </c>
      <c r="C288" s="579"/>
      <c r="D288" s="579"/>
      <c r="E288" s="579"/>
      <c r="F288" s="578"/>
      <c r="G288" s="176"/>
      <c r="H288" s="842"/>
      <c r="I288" s="689"/>
      <c r="J288" s="183"/>
      <c r="K288" s="688"/>
      <c r="L288" s="963"/>
      <c r="M288" s="739"/>
      <c r="N288" s="685"/>
      <c r="O288" s="1115"/>
    </row>
    <row r="289" spans="1:15" ht="18.75" customHeight="1">
      <c r="A289" s="542"/>
      <c r="B289" s="579" t="s">
        <v>1162</v>
      </c>
      <c r="C289" s="579"/>
      <c r="D289" s="579"/>
      <c r="E289" s="579"/>
      <c r="F289" s="578"/>
      <c r="G289" s="176"/>
      <c r="H289" s="842"/>
      <c r="I289" s="689"/>
      <c r="J289" s="183"/>
      <c r="K289" s="688"/>
      <c r="L289" s="963">
        <v>150000</v>
      </c>
      <c r="M289" s="739">
        <v>150000</v>
      </c>
      <c r="N289" s="685"/>
      <c r="O289" s="1163" t="s">
        <v>1333</v>
      </c>
    </row>
    <row r="290" spans="1:15" ht="18.75" customHeight="1">
      <c r="A290" s="542"/>
      <c r="B290" s="579" t="s">
        <v>1158</v>
      </c>
      <c r="C290" s="579"/>
      <c r="D290" s="579"/>
      <c r="E290" s="579"/>
      <c r="F290" s="578"/>
      <c r="G290" s="176"/>
      <c r="H290" s="842"/>
      <c r="I290" s="689"/>
      <c r="J290" s="183"/>
      <c r="K290" s="688"/>
      <c r="L290" s="739"/>
      <c r="M290" s="739"/>
      <c r="N290" s="685"/>
      <c r="O290" s="1115"/>
    </row>
    <row r="291" spans="1:15" ht="18.75" customHeight="1">
      <c r="A291" s="542"/>
      <c r="B291" s="579" t="s">
        <v>1159</v>
      </c>
      <c r="C291" s="579"/>
      <c r="D291" s="579"/>
      <c r="E291" s="579"/>
      <c r="F291" s="578"/>
      <c r="G291" s="176"/>
      <c r="H291" s="842"/>
      <c r="I291" s="689"/>
      <c r="J291" s="183"/>
      <c r="K291" s="688"/>
      <c r="L291" s="739"/>
      <c r="M291" s="739"/>
      <c r="N291" s="685"/>
      <c r="O291" s="1115"/>
    </row>
    <row r="292" spans="1:15" ht="18.75" customHeight="1">
      <c r="A292" s="542"/>
      <c r="B292" s="579" t="s">
        <v>1163</v>
      </c>
      <c r="C292" s="579"/>
      <c r="D292" s="579"/>
      <c r="E292" s="579"/>
      <c r="F292" s="578"/>
      <c r="G292" s="176"/>
      <c r="H292" s="842"/>
      <c r="I292" s="689"/>
      <c r="J292" s="183"/>
      <c r="K292" s="688"/>
      <c r="L292" s="964">
        <f>SUM(L293:L301)</f>
        <v>230000</v>
      </c>
      <c r="M292" s="1164">
        <f>SUM(M293:M301)</f>
        <v>230000</v>
      </c>
      <c r="N292" s="685"/>
      <c r="O292" s="1163" t="s">
        <v>1333</v>
      </c>
    </row>
    <row r="293" spans="1:15" ht="18.75" customHeight="1">
      <c r="A293" s="542"/>
      <c r="B293" s="579"/>
      <c r="C293" s="579" t="s">
        <v>942</v>
      </c>
      <c r="D293" s="579"/>
      <c r="E293" s="579"/>
      <c r="F293" s="578"/>
      <c r="G293" s="176"/>
      <c r="H293" s="842"/>
      <c r="I293" s="689"/>
      <c r="J293" s="183"/>
      <c r="K293" s="186" t="s">
        <v>1122</v>
      </c>
      <c r="L293" s="963">
        <v>30000</v>
      </c>
      <c r="M293" s="739">
        <v>30000</v>
      </c>
      <c r="N293" s="685"/>
      <c r="O293" s="1115"/>
    </row>
    <row r="294" spans="1:15" ht="18.75" customHeight="1">
      <c r="A294" s="542"/>
      <c r="B294" s="579"/>
      <c r="C294" s="579" t="s">
        <v>943</v>
      </c>
      <c r="D294" s="579"/>
      <c r="E294" s="579"/>
      <c r="F294" s="578"/>
      <c r="G294" s="176"/>
      <c r="H294" s="603" t="s">
        <v>1084</v>
      </c>
      <c r="I294" s="638"/>
      <c r="J294" s="639"/>
      <c r="K294" s="612" t="s">
        <v>1085</v>
      </c>
      <c r="L294" s="963">
        <v>50000</v>
      </c>
      <c r="M294" s="739">
        <v>50000</v>
      </c>
      <c r="N294" s="685"/>
      <c r="O294" s="1115"/>
    </row>
    <row r="295" spans="1:15" ht="18.75" customHeight="1">
      <c r="A295" s="542"/>
      <c r="B295" s="579"/>
      <c r="C295" s="579" t="s">
        <v>1166</v>
      </c>
      <c r="D295" s="579"/>
      <c r="E295" s="579"/>
      <c r="F295" s="578"/>
      <c r="G295" s="176"/>
      <c r="H295" s="842"/>
      <c r="I295" s="689"/>
      <c r="J295" s="196" t="s">
        <v>1171</v>
      </c>
      <c r="K295" s="688"/>
      <c r="L295" s="963">
        <v>30000</v>
      </c>
      <c r="M295" s="739">
        <v>30000</v>
      </c>
      <c r="N295" s="685"/>
      <c r="O295" s="1115"/>
    </row>
    <row r="296" spans="1:15" ht="18.75" customHeight="1">
      <c r="A296" s="542"/>
      <c r="B296" s="579"/>
      <c r="C296" s="579" t="s">
        <v>1164</v>
      </c>
      <c r="D296" s="579"/>
      <c r="E296" s="579"/>
      <c r="F296" s="578"/>
      <c r="G296" s="176"/>
      <c r="H296" s="842"/>
      <c r="I296" s="689"/>
      <c r="J296" s="183"/>
      <c r="K296" s="688"/>
      <c r="L296" s="963"/>
      <c r="M296" s="739"/>
      <c r="N296" s="685"/>
      <c r="O296" s="1115"/>
    </row>
    <row r="297" spans="1:15" ht="18.75" customHeight="1">
      <c r="A297" s="542"/>
      <c r="B297" s="579"/>
      <c r="C297" s="579" t="s">
        <v>1167</v>
      </c>
      <c r="D297" s="579"/>
      <c r="E297" s="579"/>
      <c r="F297" s="578"/>
      <c r="G297" s="176"/>
      <c r="H297" s="603" t="s">
        <v>1084</v>
      </c>
      <c r="I297" s="638"/>
      <c r="J297" s="639"/>
      <c r="K297" s="612" t="s">
        <v>1085</v>
      </c>
      <c r="L297" s="963">
        <v>30000</v>
      </c>
      <c r="M297" s="739">
        <v>30000</v>
      </c>
      <c r="N297" s="685"/>
      <c r="O297" s="1115"/>
    </row>
    <row r="298" spans="1:15" ht="18.75" customHeight="1">
      <c r="A298" s="542"/>
      <c r="B298" s="579"/>
      <c r="C298" s="579" t="s">
        <v>1165</v>
      </c>
      <c r="D298" s="579"/>
      <c r="E298" s="579"/>
      <c r="F298" s="578"/>
      <c r="G298" s="176"/>
      <c r="H298" s="842"/>
      <c r="I298" s="689"/>
      <c r="J298" s="183"/>
      <c r="K298" s="688"/>
      <c r="L298" s="963"/>
      <c r="M298" s="739"/>
      <c r="N298" s="685"/>
      <c r="O298" s="1115"/>
    </row>
    <row r="299" spans="1:15" ht="18.75" customHeight="1">
      <c r="A299" s="542"/>
      <c r="B299" s="579"/>
      <c r="C299" s="579" t="s">
        <v>944</v>
      </c>
      <c r="D299" s="579"/>
      <c r="E299" s="579"/>
      <c r="F299" s="578"/>
      <c r="G299" s="176"/>
      <c r="H299" s="603" t="s">
        <v>1084</v>
      </c>
      <c r="I299" s="638"/>
      <c r="J299" s="639"/>
      <c r="K299" s="612" t="s">
        <v>1085</v>
      </c>
      <c r="L299" s="963">
        <v>30000</v>
      </c>
      <c r="M299" s="739">
        <v>30000</v>
      </c>
      <c r="N299" s="685"/>
      <c r="O299" s="1115"/>
    </row>
    <row r="300" spans="1:15" ht="18.75" customHeight="1">
      <c r="A300" s="542"/>
      <c r="B300" s="579"/>
      <c r="C300" s="579" t="s">
        <v>945</v>
      </c>
      <c r="D300" s="579"/>
      <c r="E300" s="579"/>
      <c r="F300" s="578"/>
      <c r="G300" s="176"/>
      <c r="H300" s="842"/>
      <c r="I300" s="843">
        <v>22647</v>
      </c>
      <c r="J300" s="196" t="s">
        <v>1172</v>
      </c>
      <c r="K300" s="688"/>
      <c r="L300" s="963">
        <v>30000</v>
      </c>
      <c r="M300" s="739">
        <v>30000</v>
      </c>
      <c r="N300" s="685"/>
      <c r="O300" s="1115"/>
    </row>
    <row r="301" spans="1:15" ht="18.75" customHeight="1">
      <c r="A301" s="542"/>
      <c r="B301" s="579"/>
      <c r="C301" s="579" t="s">
        <v>1168</v>
      </c>
      <c r="D301" s="579"/>
      <c r="E301" s="579"/>
      <c r="F301" s="578"/>
      <c r="G301" s="176"/>
      <c r="H301" s="603" t="s">
        <v>1084</v>
      </c>
      <c r="I301" s="638"/>
      <c r="J301" s="639"/>
      <c r="K301" s="612" t="s">
        <v>1085</v>
      </c>
      <c r="L301" s="963">
        <v>30000</v>
      </c>
      <c r="M301" s="739">
        <v>30000</v>
      </c>
      <c r="N301" s="685"/>
      <c r="O301" s="1115"/>
    </row>
    <row r="302" spans="1:15" ht="18.75" customHeight="1">
      <c r="A302" s="542"/>
      <c r="B302" s="579" t="s">
        <v>950</v>
      </c>
      <c r="C302" s="579"/>
      <c r="D302" s="579"/>
      <c r="E302" s="579"/>
      <c r="F302" s="578"/>
      <c r="G302" s="176" t="s">
        <v>710</v>
      </c>
      <c r="H302" s="842"/>
      <c r="I302" s="689"/>
      <c r="J302" s="183"/>
      <c r="K302" s="688"/>
      <c r="L302" s="963">
        <v>30000</v>
      </c>
      <c r="M302" s="739">
        <v>30000</v>
      </c>
      <c r="N302" s="685"/>
      <c r="O302" s="1115"/>
    </row>
    <row r="303" spans="1:15" ht="13.5" customHeight="1">
      <c r="A303" s="542"/>
      <c r="B303" s="539"/>
      <c r="C303" s="539"/>
      <c r="D303" s="539"/>
      <c r="E303" s="539"/>
      <c r="F303" s="541"/>
      <c r="G303" s="543"/>
      <c r="H303" s="539"/>
      <c r="I303" s="538"/>
      <c r="J303" s="539"/>
      <c r="K303" s="538"/>
      <c r="L303" s="531"/>
      <c r="M303" s="531"/>
      <c r="N303" s="538"/>
      <c r="O303" s="1102"/>
    </row>
    <row r="304" spans="1:15" s="595" customFormat="1" ht="19.5" customHeight="1">
      <c r="A304" s="551" t="s">
        <v>1345</v>
      </c>
      <c r="B304" s="550"/>
      <c r="C304" s="550"/>
      <c r="D304" s="550"/>
      <c r="E304" s="550"/>
      <c r="F304" s="552"/>
      <c r="G304" s="548"/>
      <c r="H304" s="549" t="s">
        <v>1084</v>
      </c>
      <c r="I304" s="548"/>
      <c r="J304" s="604"/>
      <c r="K304" s="546" t="s">
        <v>1085</v>
      </c>
      <c r="L304" s="545">
        <f>SUM(L305:L306)</f>
        <v>6048000</v>
      </c>
      <c r="M304" s="545">
        <f>SUM(M305:M306)</f>
        <v>6048000</v>
      </c>
      <c r="N304" s="51" t="s">
        <v>1170</v>
      </c>
      <c r="O304" s="1100"/>
    </row>
    <row r="305" spans="1:15" ht="18.75" customHeight="1">
      <c r="A305" s="542"/>
      <c r="B305" s="539" t="s">
        <v>310</v>
      </c>
      <c r="C305" s="539"/>
      <c r="D305" s="539"/>
      <c r="E305" s="539"/>
      <c r="F305" s="541"/>
      <c r="G305" s="543" t="s">
        <v>252</v>
      </c>
      <c r="H305" s="538"/>
      <c r="I305" s="538"/>
      <c r="J305" s="543" t="s">
        <v>1169</v>
      </c>
      <c r="K305" s="543"/>
      <c r="L305" s="531">
        <v>6048000</v>
      </c>
      <c r="M305" s="531">
        <v>6048000</v>
      </c>
      <c r="N305" s="538"/>
      <c r="O305" s="1102"/>
    </row>
    <row r="306" spans="1:15" ht="18.75" customHeight="1" hidden="1">
      <c r="A306" s="542"/>
      <c r="B306" s="539" t="s">
        <v>365</v>
      </c>
      <c r="C306" s="539"/>
      <c r="D306" s="539"/>
      <c r="E306" s="539"/>
      <c r="F306" s="541"/>
      <c r="G306" s="543" t="s">
        <v>364</v>
      </c>
      <c r="H306" s="543" t="s">
        <v>441</v>
      </c>
      <c r="I306" s="543" t="s">
        <v>504</v>
      </c>
      <c r="J306" s="543" t="s">
        <v>435</v>
      </c>
      <c r="K306" s="543" t="s">
        <v>447</v>
      </c>
      <c r="L306" s="531"/>
      <c r="M306" s="531"/>
      <c r="N306" s="538"/>
      <c r="O306" s="1102"/>
    </row>
    <row r="307" spans="1:15" ht="13.5" customHeight="1">
      <c r="A307" s="542"/>
      <c r="B307" s="539"/>
      <c r="C307" s="539"/>
      <c r="D307" s="539"/>
      <c r="E307" s="539"/>
      <c r="F307" s="541"/>
      <c r="G307" s="544"/>
      <c r="H307" s="538"/>
      <c r="I307" s="538"/>
      <c r="J307" s="542"/>
      <c r="K307" s="542"/>
      <c r="L307" s="531"/>
      <c r="M307" s="531"/>
      <c r="N307" s="538"/>
      <c r="O307" s="1102"/>
    </row>
    <row r="308" spans="1:15" s="595" customFormat="1" ht="19.5" customHeight="1">
      <c r="A308" s="551" t="s">
        <v>1346</v>
      </c>
      <c r="B308" s="550"/>
      <c r="C308" s="550"/>
      <c r="D308" s="550"/>
      <c r="E308" s="550"/>
      <c r="F308" s="552"/>
      <c r="G308" s="548"/>
      <c r="H308" s="549" t="s">
        <v>1084</v>
      </c>
      <c r="I308" s="548"/>
      <c r="J308" s="547"/>
      <c r="K308" s="546" t="s">
        <v>1085</v>
      </c>
      <c r="L308" s="608">
        <f>SUM(L309:L314)</f>
        <v>410000</v>
      </c>
      <c r="M308" s="608">
        <v>95000</v>
      </c>
      <c r="N308" s="538"/>
      <c r="O308" s="1100"/>
    </row>
    <row r="309" spans="1:15" s="606" customFormat="1" ht="19.5" customHeight="1">
      <c r="A309" s="542"/>
      <c r="B309" s="44" t="s">
        <v>311</v>
      </c>
      <c r="C309" s="44"/>
      <c r="D309" s="44"/>
      <c r="E309" s="44"/>
      <c r="F309" s="541"/>
      <c r="G309" s="539"/>
      <c r="H309" s="603"/>
      <c r="I309" s="538"/>
      <c r="J309" s="607"/>
      <c r="K309" s="586" t="s">
        <v>917</v>
      </c>
      <c r="L309" s="554">
        <v>80000</v>
      </c>
      <c r="M309" s="733">
        <v>80000</v>
      </c>
      <c r="N309" s="691" t="s">
        <v>1347</v>
      </c>
      <c r="O309" s="1163" t="s">
        <v>1333</v>
      </c>
    </row>
    <row r="310" spans="1:15" s="606" customFormat="1" ht="19.5" customHeight="1">
      <c r="A310" s="542"/>
      <c r="B310" s="44" t="s">
        <v>1173</v>
      </c>
      <c r="C310" s="44"/>
      <c r="D310" s="44"/>
      <c r="E310" s="44"/>
      <c r="F310" s="541"/>
      <c r="G310" s="539"/>
      <c r="H310" s="603"/>
      <c r="I310" s="538"/>
      <c r="J310" s="607"/>
      <c r="K310" s="586"/>
      <c r="L310" s="554">
        <v>100000</v>
      </c>
      <c r="M310" s="733">
        <v>100000</v>
      </c>
      <c r="N310" s="691" t="s">
        <v>1347</v>
      </c>
      <c r="O310" s="1163" t="s">
        <v>1333</v>
      </c>
    </row>
    <row r="311" spans="1:15" s="606" customFormat="1" ht="19.5" customHeight="1">
      <c r="A311" s="542"/>
      <c r="B311" s="44" t="s">
        <v>1174</v>
      </c>
      <c r="C311" s="44"/>
      <c r="D311" s="44"/>
      <c r="E311" s="44"/>
      <c r="F311" s="541"/>
      <c r="G311" s="539"/>
      <c r="H311" s="603"/>
      <c r="I311" s="538"/>
      <c r="J311" s="607"/>
      <c r="K311" s="586"/>
      <c r="L311" s="554">
        <v>50000</v>
      </c>
      <c r="M311" s="733">
        <v>50000</v>
      </c>
      <c r="N311" s="691" t="s">
        <v>1347</v>
      </c>
      <c r="O311" s="1163" t="s">
        <v>1333</v>
      </c>
    </row>
    <row r="312" spans="1:15" s="606" customFormat="1" ht="19.5" customHeight="1">
      <c r="A312" s="542"/>
      <c r="B312" s="44" t="s">
        <v>960</v>
      </c>
      <c r="C312" s="44"/>
      <c r="D312" s="44"/>
      <c r="E312" s="44"/>
      <c r="F312" s="541"/>
      <c r="G312" s="539"/>
      <c r="H312" s="603"/>
      <c r="I312" s="538" t="s">
        <v>1097</v>
      </c>
      <c r="J312" s="607"/>
      <c r="K312" s="605" t="s">
        <v>1096</v>
      </c>
      <c r="L312" s="554">
        <v>150000</v>
      </c>
      <c r="M312" s="733">
        <v>150000</v>
      </c>
      <c r="N312" s="115" t="s">
        <v>1175</v>
      </c>
      <c r="O312" s="1163" t="s">
        <v>1333</v>
      </c>
    </row>
    <row r="313" spans="1:15" s="606" customFormat="1" ht="19.5" customHeight="1">
      <c r="A313" s="542"/>
      <c r="B313" s="44" t="s">
        <v>961</v>
      </c>
      <c r="C313" s="44"/>
      <c r="D313" s="44"/>
      <c r="E313" s="44"/>
      <c r="F313" s="541"/>
      <c r="G313" s="539"/>
      <c r="H313" s="603"/>
      <c r="I313" s="538"/>
      <c r="J313" s="607"/>
      <c r="K313" s="605"/>
      <c r="L313" s="554"/>
      <c r="M313" s="733"/>
      <c r="N313" s="115"/>
      <c r="O313" s="1102"/>
    </row>
    <row r="314" spans="1:15" ht="18.75" customHeight="1">
      <c r="A314" s="542"/>
      <c r="B314" s="690" t="s">
        <v>962</v>
      </c>
      <c r="C314" s="690"/>
      <c r="D314" s="690"/>
      <c r="E314" s="690"/>
      <c r="F314" s="541"/>
      <c r="G314" s="544"/>
      <c r="H314" s="538"/>
      <c r="I314" s="543"/>
      <c r="J314" s="542" t="s">
        <v>1095</v>
      </c>
      <c r="K314" s="605" t="s">
        <v>1096</v>
      </c>
      <c r="L314" s="554">
        <v>30000</v>
      </c>
      <c r="M314" s="733">
        <v>30000</v>
      </c>
      <c r="N314" s="692" t="s">
        <v>1176</v>
      </c>
      <c r="O314" s="1163" t="s">
        <v>1333</v>
      </c>
    </row>
    <row r="315" spans="1:15" ht="10.5" customHeight="1">
      <c r="A315" s="542"/>
      <c r="B315" s="539"/>
      <c r="C315" s="539"/>
      <c r="D315" s="539"/>
      <c r="E315" s="539"/>
      <c r="F315" s="541"/>
      <c r="G315" s="544"/>
      <c r="H315" s="538"/>
      <c r="I315" s="538"/>
      <c r="J315" s="542"/>
      <c r="K315" s="542"/>
      <c r="L315" s="531"/>
      <c r="M315" s="531"/>
      <c r="N315" s="538"/>
      <c r="O315" s="1102"/>
    </row>
    <row r="316" spans="1:15" s="990" customFormat="1" ht="19.5" customHeight="1" hidden="1">
      <c r="A316" s="693" t="s">
        <v>521</v>
      </c>
      <c r="B316" s="695"/>
      <c r="C316" s="695"/>
      <c r="D316" s="695"/>
      <c r="E316" s="695"/>
      <c r="F316" s="696"/>
      <c r="G316" s="699"/>
      <c r="H316" s="698" t="s">
        <v>1084</v>
      </c>
      <c r="I316" s="699"/>
      <c r="J316" s="844"/>
      <c r="K316" s="713" t="s">
        <v>1085</v>
      </c>
      <c r="L316" s="702">
        <f>SUM(L317)</f>
        <v>432000</v>
      </c>
      <c r="M316" s="702"/>
      <c r="N316" s="699" t="s">
        <v>511</v>
      </c>
      <c r="O316" s="1116"/>
    </row>
    <row r="317" spans="1:15" s="711" customFormat="1" ht="18.75" customHeight="1" hidden="1">
      <c r="A317" s="705"/>
      <c r="B317" s="694" t="s">
        <v>1191</v>
      </c>
      <c r="C317" s="694"/>
      <c r="D317" s="694"/>
      <c r="E317" s="694"/>
      <c r="F317" s="706"/>
      <c r="G317" s="707" t="s">
        <v>252</v>
      </c>
      <c r="H317" s="710"/>
      <c r="I317" s="710"/>
      <c r="J317" s="705"/>
      <c r="K317" s="705"/>
      <c r="L317" s="709">
        <v>432000</v>
      </c>
      <c r="M317" s="709"/>
      <c r="N317" s="710"/>
      <c r="O317" s="1003"/>
    </row>
    <row r="318" spans="1:15" ht="14.25" customHeight="1" hidden="1">
      <c r="A318" s="542"/>
      <c r="B318" s="539"/>
      <c r="C318" s="539"/>
      <c r="D318" s="539"/>
      <c r="E318" s="539"/>
      <c r="F318" s="541"/>
      <c r="G318" s="544"/>
      <c r="H318" s="538"/>
      <c r="I318" s="538"/>
      <c r="J318" s="539"/>
      <c r="K318" s="542"/>
      <c r="L318" s="531"/>
      <c r="M318" s="531"/>
      <c r="N318" s="538"/>
      <c r="O318" s="1102"/>
    </row>
    <row r="319" spans="1:15" s="704" customFormat="1" ht="19.5" customHeight="1" hidden="1">
      <c r="A319" s="693" t="s">
        <v>484</v>
      </c>
      <c r="B319" s="695"/>
      <c r="C319" s="695"/>
      <c r="D319" s="695"/>
      <c r="E319" s="695"/>
      <c r="F319" s="696"/>
      <c r="G319" s="712"/>
      <c r="H319" s="698" t="s">
        <v>973</v>
      </c>
      <c r="I319" s="699"/>
      <c r="J319" s="700"/>
      <c r="K319" s="713" t="s">
        <v>724</v>
      </c>
      <c r="L319" s="714"/>
      <c r="M319" s="714"/>
      <c r="N319" s="699"/>
      <c r="O319" s="1117"/>
    </row>
    <row r="320" spans="1:15" s="704" customFormat="1" ht="19.5" customHeight="1" hidden="1">
      <c r="A320" s="693"/>
      <c r="B320" s="694" t="s">
        <v>485</v>
      </c>
      <c r="C320" s="695"/>
      <c r="D320" s="695"/>
      <c r="E320" s="695"/>
      <c r="F320" s="696"/>
      <c r="G320" s="699"/>
      <c r="H320" s="695"/>
      <c r="I320" s="699"/>
      <c r="J320" s="840"/>
      <c r="K320" s="841"/>
      <c r="L320" s="703" t="s">
        <v>107</v>
      </c>
      <c r="M320" s="703" t="s">
        <v>107</v>
      </c>
      <c r="N320" s="710" t="s">
        <v>483</v>
      </c>
      <c r="O320" s="1118"/>
    </row>
    <row r="321" spans="1:15" s="704" customFormat="1" ht="19.5" customHeight="1" hidden="1">
      <c r="A321" s="693"/>
      <c r="B321" s="694" t="s">
        <v>486</v>
      </c>
      <c r="C321" s="695"/>
      <c r="D321" s="695"/>
      <c r="E321" s="695"/>
      <c r="F321" s="696"/>
      <c r="G321" s="699"/>
      <c r="H321" s="695"/>
      <c r="I321" s="699"/>
      <c r="J321" s="840"/>
      <c r="K321" s="841"/>
      <c r="L321" s="709"/>
      <c r="M321" s="709"/>
      <c r="N321" s="710" t="s">
        <v>482</v>
      </c>
      <c r="O321" s="1003"/>
    </row>
    <row r="322" spans="1:15" s="572" customFormat="1" ht="12.75" customHeight="1" hidden="1">
      <c r="A322" s="551"/>
      <c r="B322" s="539"/>
      <c r="C322" s="550"/>
      <c r="D322" s="550"/>
      <c r="E322" s="550"/>
      <c r="F322" s="552"/>
      <c r="G322" s="548"/>
      <c r="H322" s="550"/>
      <c r="I322" s="548"/>
      <c r="J322" s="603"/>
      <c r="K322" s="585"/>
      <c r="L322" s="531"/>
      <c r="M322" s="531"/>
      <c r="N322" s="538"/>
      <c r="O322" s="1102"/>
    </row>
    <row r="323" spans="1:16" s="572" customFormat="1" ht="19.5" customHeight="1">
      <c r="A323" s="551" t="s">
        <v>1286</v>
      </c>
      <c r="B323" s="550"/>
      <c r="C323" s="550"/>
      <c r="D323" s="550"/>
      <c r="E323" s="550"/>
      <c r="F323" s="552"/>
      <c r="G323" s="602"/>
      <c r="H323" s="549" t="s">
        <v>1084</v>
      </c>
      <c r="I323" s="548"/>
      <c r="J323" s="547"/>
      <c r="K323" s="546" t="s">
        <v>1085</v>
      </c>
      <c r="L323" s="601">
        <f>SUM(L326:L330)</f>
        <v>450000</v>
      </c>
      <c r="M323" s="601">
        <v>285000</v>
      </c>
      <c r="N323" s="158" t="s">
        <v>1190</v>
      </c>
      <c r="O323" s="1106"/>
      <c r="P323" s="704"/>
    </row>
    <row r="324" spans="1:15" s="572" customFormat="1" ht="19.5" customHeight="1" hidden="1">
      <c r="A324" s="551"/>
      <c r="B324" s="579" t="s">
        <v>1188</v>
      </c>
      <c r="C324" s="550"/>
      <c r="D324" s="550"/>
      <c r="E324" s="550"/>
      <c r="F324" s="552"/>
      <c r="G324" s="602"/>
      <c r="H324" s="977"/>
      <c r="I324" s="548"/>
      <c r="J324" s="604"/>
      <c r="K324" s="978"/>
      <c r="L324" s="979"/>
      <c r="M324" s="979"/>
      <c r="N324" s="548" t="s">
        <v>1212</v>
      </c>
      <c r="O324" s="1106"/>
    </row>
    <row r="325" spans="1:15" s="572" customFormat="1" ht="19.5" customHeight="1" hidden="1">
      <c r="A325" s="551"/>
      <c r="B325" s="579" t="s">
        <v>1189</v>
      </c>
      <c r="C325" s="550"/>
      <c r="D325" s="550"/>
      <c r="E325" s="550"/>
      <c r="F325" s="552"/>
      <c r="G325" s="602"/>
      <c r="H325" s="977"/>
      <c r="I325" s="548"/>
      <c r="J325" s="547"/>
      <c r="K325" s="546"/>
      <c r="L325" s="601"/>
      <c r="M325" s="601"/>
      <c r="N325" s="548" t="s">
        <v>1251</v>
      </c>
      <c r="O325" s="1106"/>
    </row>
    <row r="326" spans="1:15" s="572" customFormat="1" ht="19.5" customHeight="1">
      <c r="A326" s="551"/>
      <c r="B326" s="539" t="s">
        <v>1270</v>
      </c>
      <c r="C326" s="550"/>
      <c r="D326" s="550"/>
      <c r="E326" s="550"/>
      <c r="F326" s="552"/>
      <c r="G326" s="548"/>
      <c r="H326" s="550"/>
      <c r="I326" s="548"/>
      <c r="J326" s="603"/>
      <c r="K326" s="585"/>
      <c r="L326" s="596">
        <v>150000</v>
      </c>
      <c r="M326" s="703">
        <v>150000</v>
      </c>
      <c r="N326" s="980"/>
      <c r="O326" s="1163" t="s">
        <v>1333</v>
      </c>
    </row>
    <row r="327" spans="1:15" s="572" customFormat="1" ht="21" customHeight="1">
      <c r="A327" s="551"/>
      <c r="B327" s="539" t="s">
        <v>1266</v>
      </c>
      <c r="C327" s="550"/>
      <c r="D327" s="550"/>
      <c r="E327" s="550"/>
      <c r="F327" s="552"/>
      <c r="G327" s="548"/>
      <c r="H327" s="550"/>
      <c r="I327" s="548"/>
      <c r="J327" s="603"/>
      <c r="K327" s="585"/>
      <c r="L327" s="596"/>
      <c r="M327" s="703"/>
      <c r="N327" s="980"/>
      <c r="O327" s="1119"/>
    </row>
    <row r="328" spans="1:15" s="572" customFormat="1" ht="19.5" customHeight="1">
      <c r="A328" s="551"/>
      <c r="B328" s="539" t="s">
        <v>1267</v>
      </c>
      <c r="C328" s="550"/>
      <c r="D328" s="550"/>
      <c r="E328" s="550"/>
      <c r="F328" s="552"/>
      <c r="G328" s="548"/>
      <c r="H328" s="550"/>
      <c r="I328" s="548"/>
      <c r="J328" s="603"/>
      <c r="K328" s="585"/>
      <c r="L328" s="596">
        <v>50000</v>
      </c>
      <c r="M328" s="703">
        <v>50000</v>
      </c>
      <c r="N328" s="980"/>
      <c r="O328" s="1163" t="s">
        <v>1333</v>
      </c>
    </row>
    <row r="329" spans="1:15" s="572" customFormat="1" ht="19.5" customHeight="1">
      <c r="A329" s="551"/>
      <c r="B329" s="539" t="s">
        <v>1268</v>
      </c>
      <c r="C329" s="539"/>
      <c r="D329" s="550"/>
      <c r="E329" s="550"/>
      <c r="F329" s="552"/>
      <c r="G329" s="548"/>
      <c r="H329" s="550"/>
      <c r="I329" s="548"/>
      <c r="J329" s="603"/>
      <c r="K329" s="585"/>
      <c r="L329" s="596">
        <v>50000</v>
      </c>
      <c r="M329" s="703">
        <v>50000</v>
      </c>
      <c r="N329" s="980"/>
      <c r="O329" s="1163" t="s">
        <v>1333</v>
      </c>
    </row>
    <row r="330" spans="1:15" s="572" customFormat="1" ht="19.5" customHeight="1">
      <c r="A330" s="551"/>
      <c r="B330" s="539" t="s">
        <v>1269</v>
      </c>
      <c r="C330" s="539"/>
      <c r="D330" s="550"/>
      <c r="E330" s="550"/>
      <c r="F330" s="552"/>
      <c r="G330" s="548"/>
      <c r="H330" s="550"/>
      <c r="I330" s="548"/>
      <c r="J330" s="603"/>
      <c r="K330" s="585"/>
      <c r="L330" s="596">
        <v>200000</v>
      </c>
      <c r="M330" s="703">
        <v>200000</v>
      </c>
      <c r="N330" s="980"/>
      <c r="O330" s="1163" t="s">
        <v>1333</v>
      </c>
    </row>
    <row r="331" spans="1:15" s="869" customFormat="1" ht="10.5" customHeight="1">
      <c r="A331" s="863"/>
      <c r="B331" s="870"/>
      <c r="C331" s="870"/>
      <c r="D331" s="864"/>
      <c r="E331" s="864"/>
      <c r="F331" s="865"/>
      <c r="G331" s="867"/>
      <c r="H331" s="864"/>
      <c r="I331" s="867"/>
      <c r="J331" s="871"/>
      <c r="K331" s="872"/>
      <c r="L331" s="873"/>
      <c r="M331" s="873"/>
      <c r="N331" s="874"/>
      <c r="O331" s="1104"/>
    </row>
    <row r="332" spans="1:15" s="704" customFormat="1" ht="19.5" customHeight="1" hidden="1">
      <c r="A332" s="693" t="s">
        <v>593</v>
      </c>
      <c r="B332" s="695"/>
      <c r="C332" s="695"/>
      <c r="D332" s="695"/>
      <c r="E332" s="695"/>
      <c r="F332" s="696"/>
      <c r="G332" s="712"/>
      <c r="H332" s="698" t="s">
        <v>723</v>
      </c>
      <c r="I332" s="699"/>
      <c r="J332" s="844"/>
      <c r="K332" s="973" t="s">
        <v>724</v>
      </c>
      <c r="L332" s="714" t="s">
        <v>107</v>
      </c>
      <c r="M332" s="714" t="s">
        <v>107</v>
      </c>
      <c r="N332" s="699" t="s">
        <v>323</v>
      </c>
      <c r="O332" s="1117"/>
    </row>
    <row r="333" spans="1:15" s="704" customFormat="1" ht="19.5" customHeight="1" hidden="1">
      <c r="A333" s="693"/>
      <c r="B333" s="694" t="s">
        <v>594</v>
      </c>
      <c r="C333" s="695"/>
      <c r="D333" s="695"/>
      <c r="E333" s="695"/>
      <c r="F333" s="696"/>
      <c r="G333" s="697"/>
      <c r="H333" s="698"/>
      <c r="I333" s="699"/>
      <c r="J333" s="700"/>
      <c r="K333" s="701"/>
      <c r="L333" s="703"/>
      <c r="M333" s="703"/>
      <c r="N333" s="699"/>
      <c r="O333" s="1118"/>
    </row>
    <row r="334" spans="1:15" s="704" customFormat="1" ht="15" customHeight="1" hidden="1">
      <c r="A334" s="693"/>
      <c r="B334" s="694"/>
      <c r="C334" s="695"/>
      <c r="D334" s="695"/>
      <c r="E334" s="695"/>
      <c r="F334" s="696"/>
      <c r="G334" s="697"/>
      <c r="H334" s="698"/>
      <c r="I334" s="699"/>
      <c r="J334" s="700"/>
      <c r="K334" s="701"/>
      <c r="L334" s="703"/>
      <c r="M334" s="703"/>
      <c r="N334" s="699"/>
      <c r="O334" s="1118"/>
    </row>
    <row r="335" spans="1:15" s="704" customFormat="1" ht="19.5" customHeight="1">
      <c r="A335" s="551" t="s">
        <v>983</v>
      </c>
      <c r="B335" s="694"/>
      <c r="C335" s="695"/>
      <c r="D335" s="695"/>
      <c r="E335" s="695"/>
      <c r="F335" s="696"/>
      <c r="G335" s="697"/>
      <c r="H335" s="740"/>
      <c r="I335" s="699"/>
      <c r="J335" s="700"/>
      <c r="K335" s="701"/>
      <c r="L335" s="1165">
        <f aca="true" t="shared" si="0" ref="L335:M337">SUM(L336)</f>
        <v>800000</v>
      </c>
      <c r="M335" s="1165">
        <f t="shared" si="0"/>
        <v>588000</v>
      </c>
      <c r="N335" s="699"/>
      <c r="O335" s="1118"/>
    </row>
    <row r="336" spans="1:15" s="572" customFormat="1" ht="19.5" customHeight="1">
      <c r="A336" s="551" t="s">
        <v>202</v>
      </c>
      <c r="B336" s="550"/>
      <c r="C336" s="550"/>
      <c r="D336" s="550"/>
      <c r="E336" s="550"/>
      <c r="F336" s="552"/>
      <c r="G336" s="550"/>
      <c r="H336" s="574"/>
      <c r="I336" s="574"/>
      <c r="J336" s="574"/>
      <c r="K336" s="574"/>
      <c r="L336" s="573">
        <f t="shared" si="0"/>
        <v>800000</v>
      </c>
      <c r="M336" s="573">
        <f t="shared" si="0"/>
        <v>588000</v>
      </c>
      <c r="N336" s="548"/>
      <c r="O336" s="1107"/>
    </row>
    <row r="337" spans="1:15" s="572" customFormat="1" ht="19.5" customHeight="1">
      <c r="A337" s="551" t="s">
        <v>117</v>
      </c>
      <c r="B337" s="550"/>
      <c r="C337" s="550"/>
      <c r="D337" s="550"/>
      <c r="E337" s="550"/>
      <c r="F337" s="552"/>
      <c r="G337" s="550"/>
      <c r="H337" s="574"/>
      <c r="I337" s="574"/>
      <c r="J337" s="574"/>
      <c r="K337" s="574"/>
      <c r="L337" s="545">
        <f t="shared" si="0"/>
        <v>800000</v>
      </c>
      <c r="M337" s="545">
        <f t="shared" si="0"/>
        <v>588000</v>
      </c>
      <c r="N337" s="548"/>
      <c r="O337" s="1100"/>
    </row>
    <row r="338" spans="1:16" s="595" customFormat="1" ht="19.5" customHeight="1">
      <c r="A338" s="551" t="s">
        <v>366</v>
      </c>
      <c r="B338" s="550"/>
      <c r="C338" s="550"/>
      <c r="D338" s="550"/>
      <c r="E338" s="550"/>
      <c r="F338" s="552"/>
      <c r="G338" s="550"/>
      <c r="H338" s="549" t="s">
        <v>1084</v>
      </c>
      <c r="I338" s="548"/>
      <c r="J338" s="547"/>
      <c r="K338" s="546" t="s">
        <v>1085</v>
      </c>
      <c r="L338" s="974">
        <v>800000</v>
      </c>
      <c r="M338" s="974">
        <v>588000</v>
      </c>
      <c r="N338" s="51" t="s">
        <v>968</v>
      </c>
      <c r="O338" s="545"/>
      <c r="P338" s="710"/>
    </row>
    <row r="339" spans="1:15" ht="19.5" customHeight="1">
      <c r="A339" s="542"/>
      <c r="B339" s="16" t="s">
        <v>695</v>
      </c>
      <c r="C339" s="16"/>
      <c r="D339" s="16"/>
      <c r="E339" s="16"/>
      <c r="F339" s="23"/>
      <c r="G339" s="538"/>
      <c r="H339" s="539"/>
      <c r="I339" s="538"/>
      <c r="J339" s="539"/>
      <c r="K339" s="538"/>
      <c r="L339" s="703"/>
      <c r="M339" s="703"/>
      <c r="N339" s="710"/>
      <c r="O339" s="1102"/>
    </row>
    <row r="340" spans="1:15" ht="19.5" customHeight="1">
      <c r="A340" s="542"/>
      <c r="B340" s="715"/>
      <c r="C340" s="16" t="s">
        <v>43</v>
      </c>
      <c r="D340" s="16"/>
      <c r="E340" s="16"/>
      <c r="F340" s="23"/>
      <c r="G340" s="538"/>
      <c r="H340" s="544"/>
      <c r="I340" s="538"/>
      <c r="J340" s="539"/>
      <c r="K340" s="581"/>
      <c r="L340" s="531"/>
      <c r="M340" s="531"/>
      <c r="N340" s="538"/>
      <c r="O340" s="1102"/>
    </row>
    <row r="341" spans="1:15" ht="19.5" customHeight="1">
      <c r="A341" s="542"/>
      <c r="B341" s="715"/>
      <c r="C341" s="16" t="s">
        <v>41</v>
      </c>
      <c r="D341" s="16"/>
      <c r="E341" s="16"/>
      <c r="F341" s="23"/>
      <c r="G341" s="538"/>
      <c r="H341" s="585"/>
      <c r="I341" s="538"/>
      <c r="J341" s="539"/>
      <c r="K341" s="581"/>
      <c r="L341" s="531"/>
      <c r="M341" s="531"/>
      <c r="N341" s="538"/>
      <c r="O341" s="1102"/>
    </row>
    <row r="342" spans="1:15" ht="19.5" customHeight="1">
      <c r="A342" s="542"/>
      <c r="B342" s="715"/>
      <c r="C342" s="16" t="s">
        <v>42</v>
      </c>
      <c r="D342" s="16"/>
      <c r="E342" s="16"/>
      <c r="F342" s="23"/>
      <c r="G342" s="538"/>
      <c r="H342" s="585"/>
      <c r="I342" s="538"/>
      <c r="J342" s="539"/>
      <c r="K342" s="581"/>
      <c r="L342" s="531"/>
      <c r="M342" s="531"/>
      <c r="N342" s="538"/>
      <c r="O342" s="1102"/>
    </row>
    <row r="343" spans="1:15" ht="19.5" customHeight="1">
      <c r="A343" s="542"/>
      <c r="B343" s="715"/>
      <c r="C343" s="16" t="s">
        <v>44</v>
      </c>
      <c r="D343" s="16"/>
      <c r="E343" s="16"/>
      <c r="F343" s="23"/>
      <c r="G343" s="538"/>
      <c r="H343" s="544"/>
      <c r="I343" s="538"/>
      <c r="J343" s="539"/>
      <c r="K343" s="581"/>
      <c r="L343" s="531"/>
      <c r="M343" s="531"/>
      <c r="N343" s="538"/>
      <c r="O343" s="1102"/>
    </row>
    <row r="344" spans="1:15" s="598" customFormat="1" ht="19.5" customHeight="1">
      <c r="A344" s="583"/>
      <c r="B344" s="715"/>
      <c r="C344" s="16" t="s">
        <v>171</v>
      </c>
      <c r="D344" s="16"/>
      <c r="E344" s="16"/>
      <c r="F344" s="23"/>
      <c r="G344" s="599"/>
      <c r="H344" s="544"/>
      <c r="I344" s="599"/>
      <c r="J344" s="582"/>
      <c r="K344" s="600"/>
      <c r="L344" s="580"/>
      <c r="M344" s="580"/>
      <c r="N344" s="599"/>
      <c r="O344" s="1109"/>
    </row>
    <row r="345" spans="1:15" ht="19.5" customHeight="1">
      <c r="A345" s="542"/>
      <c r="B345" s="715"/>
      <c r="C345" s="16" t="s">
        <v>963</v>
      </c>
      <c r="D345" s="16"/>
      <c r="E345" s="16"/>
      <c r="F345" s="23"/>
      <c r="G345" s="538"/>
      <c r="H345" s="585"/>
      <c r="I345" s="538"/>
      <c r="J345" s="539"/>
      <c r="K345" s="581"/>
      <c r="L345" s="531"/>
      <c r="M345" s="531"/>
      <c r="N345" s="538"/>
      <c r="O345" s="1102"/>
    </row>
    <row r="346" spans="1:15" ht="19.5" customHeight="1">
      <c r="A346" s="542"/>
      <c r="B346" s="715"/>
      <c r="C346" s="16" t="s">
        <v>46</v>
      </c>
      <c r="D346" s="16"/>
      <c r="E346" s="16"/>
      <c r="F346" s="23"/>
      <c r="G346" s="538"/>
      <c r="H346" s="585"/>
      <c r="I346" s="538"/>
      <c r="J346" s="539"/>
      <c r="K346" s="581"/>
      <c r="L346" s="531"/>
      <c r="M346" s="531"/>
      <c r="N346" s="538"/>
      <c r="O346" s="1102"/>
    </row>
    <row r="347" spans="1:15" ht="19.5" customHeight="1">
      <c r="A347" s="542"/>
      <c r="B347" s="715"/>
      <c r="C347" s="16" t="s">
        <v>964</v>
      </c>
      <c r="D347" s="16"/>
      <c r="E347" s="16"/>
      <c r="F347" s="23"/>
      <c r="G347" s="538"/>
      <c r="H347" s="544"/>
      <c r="I347" s="538"/>
      <c r="J347" s="539"/>
      <c r="K347" s="581"/>
      <c r="L347" s="531"/>
      <c r="M347" s="531"/>
      <c r="N347" s="538"/>
      <c r="O347" s="1102"/>
    </row>
    <row r="348" spans="1:15" ht="19.5" customHeight="1">
      <c r="A348" s="542"/>
      <c r="B348" s="715"/>
      <c r="C348" s="16" t="s">
        <v>965</v>
      </c>
      <c r="D348" s="16"/>
      <c r="E348" s="16"/>
      <c r="F348" s="23"/>
      <c r="G348" s="538"/>
      <c r="H348" s="544"/>
      <c r="I348" s="538"/>
      <c r="J348" s="539"/>
      <c r="K348" s="581"/>
      <c r="L348" s="531"/>
      <c r="M348" s="531"/>
      <c r="N348" s="538"/>
      <c r="O348" s="1102"/>
    </row>
    <row r="349" spans="1:15" ht="19.5" customHeight="1">
      <c r="A349" s="542"/>
      <c r="B349" s="715"/>
      <c r="C349" s="16" t="s">
        <v>966</v>
      </c>
      <c r="D349" s="16"/>
      <c r="E349" s="16"/>
      <c r="F349" s="23"/>
      <c r="G349" s="538"/>
      <c r="H349" s="581"/>
      <c r="I349" s="538"/>
      <c r="J349" s="539"/>
      <c r="K349" s="581"/>
      <c r="L349" s="531"/>
      <c r="M349" s="531"/>
      <c r="N349" s="538"/>
      <c r="O349" s="1102"/>
    </row>
    <row r="350" spans="1:15" ht="19.5" customHeight="1">
      <c r="A350" s="542"/>
      <c r="B350" s="715"/>
      <c r="C350" s="16" t="s">
        <v>64</v>
      </c>
      <c r="D350" s="16"/>
      <c r="E350" s="16"/>
      <c r="F350" s="23"/>
      <c r="G350" s="538"/>
      <c r="H350" s="581"/>
      <c r="I350" s="538"/>
      <c r="J350" s="539"/>
      <c r="K350" s="581"/>
      <c r="L350" s="531"/>
      <c r="M350" s="531"/>
      <c r="N350" s="538"/>
      <c r="O350" s="1102"/>
    </row>
    <row r="351" spans="1:15" ht="19.5" customHeight="1">
      <c r="A351" s="542"/>
      <c r="B351" s="715"/>
      <c r="C351" s="16" t="s">
        <v>234</v>
      </c>
      <c r="D351" s="16"/>
      <c r="E351" s="16"/>
      <c r="F351" s="23"/>
      <c r="G351" s="538"/>
      <c r="H351" s="581"/>
      <c r="I351" s="581"/>
      <c r="J351" s="539"/>
      <c r="K351" s="581"/>
      <c r="L351" s="531"/>
      <c r="M351" s="531"/>
      <c r="N351" s="538"/>
      <c r="O351" s="1102"/>
    </row>
    <row r="352" spans="1:15" ht="19.5" customHeight="1">
      <c r="A352" s="542"/>
      <c r="B352" s="716" t="s">
        <v>967</v>
      </c>
      <c r="C352" s="715"/>
      <c r="D352" s="716"/>
      <c r="E352" s="716"/>
      <c r="F352" s="717"/>
      <c r="G352" s="538"/>
      <c r="H352" s="597"/>
      <c r="I352" s="581"/>
      <c r="J352" s="581"/>
      <c r="K352" s="581"/>
      <c r="L352" s="531"/>
      <c r="M352" s="531"/>
      <c r="N352" s="538"/>
      <c r="O352" s="1102"/>
    </row>
    <row r="353" spans="1:15" ht="18.75">
      <c r="A353" s="542"/>
      <c r="B353" s="716"/>
      <c r="C353" s="715"/>
      <c r="D353" s="716"/>
      <c r="E353" s="716"/>
      <c r="F353" s="716"/>
      <c r="G353" s="538"/>
      <c r="H353" s="597"/>
      <c r="I353" s="581"/>
      <c r="J353" s="585"/>
      <c r="K353" s="875"/>
      <c r="L353" s="531"/>
      <c r="M353" s="531"/>
      <c r="N353" s="538"/>
      <c r="O353" s="1102"/>
    </row>
    <row r="354" spans="1:15" s="704" customFormat="1" ht="19.5" customHeight="1" hidden="1">
      <c r="A354" s="693" t="s">
        <v>1029</v>
      </c>
      <c r="B354" s="1269"/>
      <c r="C354" s="1270"/>
      <c r="D354" s="1271"/>
      <c r="E354" s="1271"/>
      <c r="F354" s="1272"/>
      <c r="G354" s="712"/>
      <c r="H354" s="698"/>
      <c r="I354" s="699"/>
      <c r="J354" s="700"/>
      <c r="K354" s="701"/>
      <c r="L354" s="703"/>
      <c r="M354" s="703"/>
      <c r="N354" s="699"/>
      <c r="O354" s="1118"/>
    </row>
    <row r="355" spans="1:15" s="704" customFormat="1" ht="19.5" customHeight="1" hidden="1">
      <c r="A355" s="1306" t="s">
        <v>1348</v>
      </c>
      <c r="B355" s="1307"/>
      <c r="C355" s="1307"/>
      <c r="D355" s="1307"/>
      <c r="E355" s="1307"/>
      <c r="F355" s="1308"/>
      <c r="G355" s="712"/>
      <c r="H355" s="698"/>
      <c r="I355" s="699"/>
      <c r="J355" s="700"/>
      <c r="K355" s="701"/>
      <c r="L355" s="703"/>
      <c r="M355" s="703"/>
      <c r="N355" s="699"/>
      <c r="O355" s="1118"/>
    </row>
    <row r="356" spans="1:15" s="704" customFormat="1" ht="19.5" customHeight="1" hidden="1">
      <c r="A356" s="693" t="s">
        <v>1349</v>
      </c>
      <c r="B356" s="1269"/>
      <c r="C356" s="1270"/>
      <c r="D356" s="1271"/>
      <c r="E356" s="1271"/>
      <c r="F356" s="1272"/>
      <c r="G356" s="712"/>
      <c r="H356" s="698"/>
      <c r="I356" s="699"/>
      <c r="J356" s="700"/>
      <c r="K356" s="701"/>
      <c r="L356" s="703"/>
      <c r="M356" s="703"/>
      <c r="N356" s="699"/>
      <c r="O356" s="1118"/>
    </row>
    <row r="357" spans="1:15" s="704" customFormat="1" ht="19.5" customHeight="1" hidden="1">
      <c r="A357" s="693" t="s">
        <v>1027</v>
      </c>
      <c r="B357" s="1269"/>
      <c r="C357" s="1270"/>
      <c r="D357" s="1271"/>
      <c r="E357" s="1271"/>
      <c r="F357" s="1272"/>
      <c r="G357" s="712"/>
      <c r="H357" s="698"/>
      <c r="I357" s="699"/>
      <c r="J357" s="700"/>
      <c r="K357" s="701"/>
      <c r="L357" s="703"/>
      <c r="M357" s="703"/>
      <c r="N357" s="699"/>
      <c r="O357" s="1118"/>
    </row>
    <row r="358" spans="1:16" s="888" customFormat="1" ht="19.5" customHeight="1" hidden="1">
      <c r="A358" s="1273" t="s">
        <v>1215</v>
      </c>
      <c r="B358" s="849"/>
      <c r="C358" s="1270"/>
      <c r="D358" s="1271"/>
      <c r="E358" s="1271"/>
      <c r="F358" s="1272"/>
      <c r="G358" s="850"/>
      <c r="H358" s="698" t="s">
        <v>1084</v>
      </c>
      <c r="I358" s="699"/>
      <c r="J358" s="700"/>
      <c r="K358" s="713" t="s">
        <v>1085</v>
      </c>
      <c r="L358" s="1274" t="s">
        <v>1216</v>
      </c>
      <c r="M358" s="1274" t="s">
        <v>1216</v>
      </c>
      <c r="N358" s="1275"/>
      <c r="P358" s="1096"/>
    </row>
    <row r="359" spans="1:16" s="888" customFormat="1" ht="19.5" customHeight="1" hidden="1">
      <c r="A359" s="1273"/>
      <c r="B359" s="921" t="s">
        <v>1275</v>
      </c>
      <c r="D359" s="1271"/>
      <c r="E359" s="1271"/>
      <c r="F359" s="1272"/>
      <c r="G359" s="850"/>
      <c r="H359" s="848"/>
      <c r="I359" s="848"/>
      <c r="J359" s="848"/>
      <c r="K359" s="848"/>
      <c r="L359" s="1236" t="s">
        <v>1257</v>
      </c>
      <c r="M359" s="1236" t="s">
        <v>1257</v>
      </c>
      <c r="N359" s="1275"/>
      <c r="P359" s="1192"/>
    </row>
    <row r="360" spans="1:16" s="1277" customFormat="1" ht="19.5" customHeight="1" hidden="1">
      <c r="A360" s="1276"/>
      <c r="B360" s="921" t="s">
        <v>1314</v>
      </c>
      <c r="D360" s="1224"/>
      <c r="E360" s="1224"/>
      <c r="F360" s="1278"/>
      <c r="G360" s="927"/>
      <c r="H360" s="1279"/>
      <c r="I360" s="1279"/>
      <c r="J360" s="1279"/>
      <c r="K360" s="1279"/>
      <c r="L360" s="929"/>
      <c r="M360" s="929"/>
      <c r="N360" s="1280"/>
      <c r="P360" s="1281"/>
    </row>
    <row r="361" spans="1:16" s="1277" customFormat="1" ht="19.5" customHeight="1" hidden="1">
      <c r="A361" s="1276"/>
      <c r="B361" s="921" t="s">
        <v>1315</v>
      </c>
      <c r="D361" s="1224"/>
      <c r="E361" s="1224"/>
      <c r="F361" s="1278"/>
      <c r="G361" s="927"/>
      <c r="H361" s="1279"/>
      <c r="I361" s="1279"/>
      <c r="J361" s="1279"/>
      <c r="K361" s="1279"/>
      <c r="L361" s="929"/>
      <c r="M361" s="929"/>
      <c r="N361" s="1280"/>
      <c r="P361" s="1281"/>
    </row>
    <row r="362" spans="1:16" s="888" customFormat="1" ht="11.25" customHeight="1" hidden="1">
      <c r="A362" s="705"/>
      <c r="B362" s="849"/>
      <c r="C362" s="921"/>
      <c r="D362" s="1282"/>
      <c r="E362" s="1282"/>
      <c r="F362" s="1283"/>
      <c r="G362" s="850"/>
      <c r="H362" s="848"/>
      <c r="I362" s="848"/>
      <c r="J362" s="848"/>
      <c r="K362" s="848"/>
      <c r="L362" s="738"/>
      <c r="M362" s="738"/>
      <c r="N362" s="1275"/>
      <c r="P362" s="1192"/>
    </row>
    <row r="363" spans="1:15" s="704" customFormat="1" ht="19.5" customHeight="1" hidden="1">
      <c r="A363" s="674" t="s">
        <v>1030</v>
      </c>
      <c r="B363" s="363"/>
      <c r="C363" s="363"/>
      <c r="D363" s="363"/>
      <c r="E363" s="1152"/>
      <c r="F363" s="1152"/>
      <c r="G363" s="1168" t="s">
        <v>1031</v>
      </c>
      <c r="H363" s="698" t="s">
        <v>1084</v>
      </c>
      <c r="I363" s="699"/>
      <c r="J363" s="700"/>
      <c r="K363" s="713" t="s">
        <v>1085</v>
      </c>
      <c r="L363" s="1166" t="s">
        <v>1213</v>
      </c>
      <c r="M363" s="1166" t="s">
        <v>1213</v>
      </c>
      <c r="N363" s="1151"/>
      <c r="O363" s="1118"/>
    </row>
    <row r="364" spans="1:15" s="869" customFormat="1" ht="19.5" customHeight="1" hidden="1">
      <c r="A364" s="878"/>
      <c r="B364" s="505" t="s">
        <v>1032</v>
      </c>
      <c r="C364" s="880"/>
      <c r="D364" s="880"/>
      <c r="E364" s="879"/>
      <c r="F364" s="879"/>
      <c r="G364" s="881"/>
      <c r="H364" s="866"/>
      <c r="I364" s="867"/>
      <c r="J364" s="868"/>
      <c r="K364" s="877"/>
      <c r="L364" s="1169" t="s">
        <v>1214</v>
      </c>
      <c r="M364" s="1169" t="s">
        <v>1214</v>
      </c>
      <c r="N364" s="867"/>
      <c r="O364" s="1104"/>
    </row>
    <row r="365" spans="1:15" s="869" customFormat="1" ht="19.5" customHeight="1" hidden="1">
      <c r="A365" s="882"/>
      <c r="B365" s="849" t="s">
        <v>1217</v>
      </c>
      <c r="C365" s="883"/>
      <c r="D365" s="883"/>
      <c r="E365" s="883"/>
      <c r="F365" s="883"/>
      <c r="G365" s="884"/>
      <c r="H365" s="866"/>
      <c r="I365" s="867"/>
      <c r="J365" s="868"/>
      <c r="K365" s="877"/>
      <c r="L365" s="873"/>
      <c r="M365" s="873"/>
      <c r="N365" s="867"/>
      <c r="O365" s="1104"/>
    </row>
    <row r="366" spans="1:15" s="704" customFormat="1" ht="19.5" customHeight="1" hidden="1">
      <c r="A366" s="362" t="s">
        <v>1028</v>
      </c>
      <c r="B366" s="316"/>
      <c r="C366" s="363"/>
      <c r="D366" s="316"/>
      <c r="E366" s="316"/>
      <c r="F366" s="316"/>
      <c r="G366" s="712" t="s">
        <v>523</v>
      </c>
      <c r="H366" s="698" t="s">
        <v>1084</v>
      </c>
      <c r="I366" s="699"/>
      <c r="J366" s="700"/>
      <c r="K366" s="713" t="s">
        <v>1085</v>
      </c>
      <c r="L366" s="1166" t="s">
        <v>1272</v>
      </c>
      <c r="M366" s="1166" t="s">
        <v>1272</v>
      </c>
      <c r="N366" s="368"/>
      <c r="O366" s="1118"/>
    </row>
    <row r="367" spans="1:15" s="704" customFormat="1" ht="19.5" customHeight="1" hidden="1">
      <c r="A367" s="693"/>
      <c r="B367" s="316" t="s">
        <v>1271</v>
      </c>
      <c r="C367" s="363"/>
      <c r="D367" s="316"/>
      <c r="E367" s="316"/>
      <c r="F367" s="316"/>
      <c r="G367" s="712"/>
      <c r="H367" s="698"/>
      <c r="I367" s="699"/>
      <c r="J367" s="700"/>
      <c r="K367" s="701"/>
      <c r="L367" s="1167"/>
      <c r="M367" s="1167"/>
      <c r="N367" s="699"/>
      <c r="O367" s="1118"/>
    </row>
    <row r="368" spans="1:15" s="704" customFormat="1" ht="12.75" customHeight="1" hidden="1">
      <c r="A368" s="693"/>
      <c r="B368" s="694"/>
      <c r="C368" s="695"/>
      <c r="D368" s="695"/>
      <c r="E368" s="695"/>
      <c r="F368" s="696"/>
      <c r="G368" s="697"/>
      <c r="H368" s="698"/>
      <c r="I368" s="699"/>
      <c r="J368" s="700"/>
      <c r="K368" s="701"/>
      <c r="L368" s="703"/>
      <c r="M368" s="703"/>
      <c r="N368" s="699"/>
      <c r="O368" s="1118"/>
    </row>
    <row r="369" spans="1:16" s="704" customFormat="1" ht="19.5" customHeight="1" hidden="1">
      <c r="A369" s="551"/>
      <c r="B369" s="694" t="s">
        <v>1196</v>
      </c>
      <c r="C369" s="695"/>
      <c r="D369" s="695"/>
      <c r="E369" s="695"/>
      <c r="F369" s="696"/>
      <c r="G369" s="846" t="s">
        <v>523</v>
      </c>
      <c r="H369" s="549" t="s">
        <v>1084</v>
      </c>
      <c r="I369" s="548"/>
      <c r="J369" s="547"/>
      <c r="K369" s="546" t="s">
        <v>1085</v>
      </c>
      <c r="L369" s="847"/>
      <c r="M369" s="847"/>
      <c r="N369" s="699"/>
      <c r="O369" s="703"/>
      <c r="P369" s="699"/>
    </row>
    <row r="370" spans="1:16" s="704" customFormat="1" ht="19.5" customHeight="1" hidden="1">
      <c r="A370" s="693"/>
      <c r="B370" s="694" t="s">
        <v>1194</v>
      </c>
      <c r="C370" s="695"/>
      <c r="D370" s="695"/>
      <c r="E370" s="695"/>
      <c r="F370" s="695"/>
      <c r="G370" s="712"/>
      <c r="H370" s="549" t="s">
        <v>1084</v>
      </c>
      <c r="I370" s="548"/>
      <c r="J370" s="547"/>
      <c r="K370" s="546" t="s">
        <v>1085</v>
      </c>
      <c r="L370" s="703"/>
      <c r="M370" s="703"/>
      <c r="N370" s="699"/>
      <c r="O370" s="703"/>
      <c r="P370" s="699"/>
    </row>
    <row r="371" spans="1:15" s="711" customFormat="1" ht="21" customHeight="1">
      <c r="A371" s="222" t="s">
        <v>984</v>
      </c>
      <c r="B371" s="694"/>
      <c r="C371" s="694"/>
      <c r="D371" s="694"/>
      <c r="E371" s="694"/>
      <c r="F371" s="706"/>
      <c r="G371" s="707"/>
      <c r="H371" s="740"/>
      <c r="I371" s="693"/>
      <c r="J371" s="708"/>
      <c r="K371" s="701"/>
      <c r="L371" s="545">
        <f aca="true" t="shared" si="1" ref="L371:M374">SUM(L372)</f>
        <v>90000</v>
      </c>
      <c r="M371" s="545">
        <f t="shared" si="1"/>
        <v>90000</v>
      </c>
      <c r="N371" s="710"/>
      <c r="O371" s="1003"/>
    </row>
    <row r="372" spans="1:15" s="711" customFormat="1" ht="21" customHeight="1">
      <c r="A372" s="222" t="s">
        <v>985</v>
      </c>
      <c r="B372" s="694"/>
      <c r="C372" s="694"/>
      <c r="D372" s="694"/>
      <c r="E372" s="694"/>
      <c r="F372" s="706"/>
      <c r="G372" s="707"/>
      <c r="H372" s="740"/>
      <c r="I372" s="693"/>
      <c r="J372" s="708"/>
      <c r="K372" s="701"/>
      <c r="L372" s="545">
        <f t="shared" si="1"/>
        <v>90000</v>
      </c>
      <c r="M372" s="545">
        <f t="shared" si="1"/>
        <v>90000</v>
      </c>
      <c r="N372" s="710"/>
      <c r="O372" s="1003"/>
    </row>
    <row r="373" spans="1:15" s="711" customFormat="1" ht="21" customHeight="1">
      <c r="A373" s="222" t="s">
        <v>986</v>
      </c>
      <c r="B373" s="694"/>
      <c r="C373" s="694"/>
      <c r="D373" s="694"/>
      <c r="E373" s="694"/>
      <c r="F373" s="706"/>
      <c r="G373" s="707"/>
      <c r="H373" s="740"/>
      <c r="I373" s="693"/>
      <c r="J373" s="708"/>
      <c r="K373" s="701"/>
      <c r="L373" s="545">
        <f t="shared" si="1"/>
        <v>90000</v>
      </c>
      <c r="M373" s="545">
        <f t="shared" si="1"/>
        <v>90000</v>
      </c>
      <c r="N373" s="710"/>
      <c r="O373" s="1003"/>
    </row>
    <row r="374" spans="1:15" s="572" customFormat="1" ht="19.5" customHeight="1">
      <c r="A374" s="222" t="s">
        <v>987</v>
      </c>
      <c r="B374" s="550"/>
      <c r="C374" s="550"/>
      <c r="D374" s="550"/>
      <c r="E374" s="550"/>
      <c r="F374" s="552"/>
      <c r="G374" s="550"/>
      <c r="H374" s="574"/>
      <c r="I374" s="574"/>
      <c r="J374" s="574"/>
      <c r="K374" s="574"/>
      <c r="L374" s="545">
        <f t="shared" si="1"/>
        <v>90000</v>
      </c>
      <c r="M374" s="545">
        <f t="shared" si="1"/>
        <v>90000</v>
      </c>
      <c r="N374" s="548"/>
      <c r="O374" s="1100"/>
    </row>
    <row r="375" spans="1:15" s="595" customFormat="1" ht="19.5" customHeight="1">
      <c r="A375" s="551" t="s">
        <v>1350</v>
      </c>
      <c r="B375" s="550"/>
      <c r="C375" s="550"/>
      <c r="D375" s="550"/>
      <c r="E375" s="550"/>
      <c r="F375" s="552"/>
      <c r="G375" s="550"/>
      <c r="H375" s="549" t="s">
        <v>1084</v>
      </c>
      <c r="I375" s="548"/>
      <c r="J375" s="547"/>
      <c r="K375" s="546" t="s">
        <v>1085</v>
      </c>
      <c r="L375" s="545">
        <f>SUM(L376:L377)</f>
        <v>90000</v>
      </c>
      <c r="M375" s="545">
        <f>SUM(M376:M377)</f>
        <v>90000</v>
      </c>
      <c r="N375" s="548"/>
      <c r="O375" s="1100"/>
    </row>
    <row r="376" spans="1:15" ht="19.5" customHeight="1">
      <c r="A376" s="542"/>
      <c r="B376" s="539" t="s">
        <v>119</v>
      </c>
      <c r="C376" s="539"/>
      <c r="D376" s="539"/>
      <c r="E376" s="539"/>
      <c r="F376" s="541"/>
      <c r="G376" s="543" t="s">
        <v>107</v>
      </c>
      <c r="H376" s="550"/>
      <c r="I376" s="548"/>
      <c r="J376" s="550"/>
      <c r="K376" s="548"/>
      <c r="L376" s="531">
        <v>20000</v>
      </c>
      <c r="M376" s="531">
        <v>20000</v>
      </c>
      <c r="N376" s="538"/>
      <c r="O376" s="1102"/>
    </row>
    <row r="377" spans="1:15" ht="19.5" customHeight="1">
      <c r="A377" s="542"/>
      <c r="B377" s="539" t="s">
        <v>120</v>
      </c>
      <c r="C377" s="539"/>
      <c r="D377" s="539"/>
      <c r="E377" s="539"/>
      <c r="F377" s="541"/>
      <c r="G377" s="543" t="s">
        <v>107</v>
      </c>
      <c r="H377" s="548"/>
      <c r="I377" s="552"/>
      <c r="J377" s="548"/>
      <c r="K377" s="552"/>
      <c r="L377" s="531">
        <v>70000</v>
      </c>
      <c r="M377" s="531">
        <v>70000</v>
      </c>
      <c r="N377" s="538"/>
      <c r="O377" s="1102"/>
    </row>
    <row r="378" spans="1:15" ht="19.5" customHeight="1" hidden="1">
      <c r="A378" s="542"/>
      <c r="B378" s="539"/>
      <c r="C378" s="539"/>
      <c r="D378" s="539"/>
      <c r="E378" s="539"/>
      <c r="F378" s="541"/>
      <c r="G378" s="543"/>
      <c r="H378" s="538"/>
      <c r="I378" s="541"/>
      <c r="J378" s="538"/>
      <c r="K378" s="541"/>
      <c r="L378" s="663"/>
      <c r="M378" s="663"/>
      <c r="N378" s="538"/>
      <c r="O378" s="1120"/>
    </row>
    <row r="379" spans="1:15" ht="19.5" customHeight="1" hidden="1">
      <c r="A379" s="25" t="s">
        <v>1008</v>
      </c>
      <c r="B379" s="722"/>
      <c r="C379" s="722"/>
      <c r="D379" s="722"/>
      <c r="E379" s="539"/>
      <c r="F379" s="541"/>
      <c r="G379" s="543"/>
      <c r="H379" s="538"/>
      <c r="I379" s="541"/>
      <c r="J379" s="538"/>
      <c r="K379" s="541"/>
      <c r="L379" s="663"/>
      <c r="M379" s="663"/>
      <c r="N379" s="538"/>
      <c r="O379" s="1120"/>
    </row>
    <row r="380" spans="1:15" s="572" customFormat="1" ht="19.5" customHeight="1" hidden="1">
      <c r="A380" s="25" t="s">
        <v>1009</v>
      </c>
      <c r="B380" s="722"/>
      <c r="C380" s="722"/>
      <c r="D380" s="722"/>
      <c r="E380" s="550"/>
      <c r="F380" s="552"/>
      <c r="G380" s="575"/>
      <c r="H380" s="971"/>
      <c r="I380" s="970"/>
      <c r="J380" s="971"/>
      <c r="K380" s="970"/>
      <c r="L380" s="561"/>
      <c r="M380" s="561"/>
      <c r="N380" s="548"/>
      <c r="O380" s="1113"/>
    </row>
    <row r="381" spans="1:15" s="572" customFormat="1" ht="19.5" customHeight="1" hidden="1">
      <c r="A381" s="25" t="s">
        <v>1010</v>
      </c>
      <c r="B381" s="93"/>
      <c r="C381" s="93"/>
      <c r="D381" s="93"/>
      <c r="E381" s="550"/>
      <c r="F381" s="552"/>
      <c r="G381" s="575"/>
      <c r="H381" s="549"/>
      <c r="I381" s="552"/>
      <c r="J381" s="604"/>
      <c r="K381" s="985"/>
      <c r="L381" s="561"/>
      <c r="M381" s="561"/>
      <c r="N381" s="594"/>
      <c r="O381" s="1113"/>
    </row>
    <row r="382" spans="1:15" s="592" customFormat="1" ht="18.75" hidden="1">
      <c r="A382" s="25"/>
      <c r="B382" s="93"/>
      <c r="C382" s="93"/>
      <c r="D382" s="93" t="s">
        <v>1011</v>
      </c>
      <c r="E382" s="719"/>
      <c r="F382" s="719"/>
      <c r="G382" s="593"/>
      <c r="H382" s="984"/>
      <c r="I382" s="981"/>
      <c r="J382" s="988"/>
      <c r="K382" s="986"/>
      <c r="L382" s="724"/>
      <c r="M382" s="724"/>
      <c r="N382" s="732"/>
      <c r="O382" s="1121"/>
    </row>
    <row r="383" spans="1:16" s="588" customFormat="1" ht="19.5" customHeight="1" hidden="1">
      <c r="A383" s="25" t="s">
        <v>1012</v>
      </c>
      <c r="B383" s="93"/>
      <c r="C383" s="93"/>
      <c r="D383" s="93"/>
      <c r="E383" s="720"/>
      <c r="F383" s="721"/>
      <c r="G383" s="591"/>
      <c r="H383" s="725"/>
      <c r="I383" s="982"/>
      <c r="J383" s="726"/>
      <c r="K383" s="986"/>
      <c r="L383" s="724"/>
      <c r="M383" s="724"/>
      <c r="N383" s="732"/>
      <c r="O383" s="1121"/>
      <c r="P383" s="589"/>
    </row>
    <row r="384" spans="1:16" s="588" customFormat="1" ht="19.5" customHeight="1" hidden="1">
      <c r="A384" s="25"/>
      <c r="B384" s="93"/>
      <c r="C384" s="93"/>
      <c r="D384" s="93" t="s">
        <v>1013</v>
      </c>
      <c r="E384" s="690"/>
      <c r="F384" s="718"/>
      <c r="G384" s="590"/>
      <c r="H384" s="727"/>
      <c r="I384" s="983"/>
      <c r="J384" s="727"/>
      <c r="K384" s="987"/>
      <c r="L384" s="724"/>
      <c r="M384" s="724"/>
      <c r="N384" s="723"/>
      <c r="O384" s="1121"/>
      <c r="P384" s="589"/>
    </row>
    <row r="385" spans="1:16" s="588" customFormat="1" ht="19.5" customHeight="1" hidden="1">
      <c r="A385" s="25" t="s">
        <v>1014</v>
      </c>
      <c r="B385" s="93"/>
      <c r="C385" s="93"/>
      <c r="D385" s="93"/>
      <c r="E385" s="690"/>
      <c r="F385" s="718"/>
      <c r="G385" s="590"/>
      <c r="H385" s="727"/>
      <c r="I385" s="728"/>
      <c r="J385" s="727"/>
      <c r="K385" s="987"/>
      <c r="L385" s="724"/>
      <c r="M385" s="724"/>
      <c r="N385" s="723"/>
      <c r="O385" s="1121"/>
      <c r="P385" s="589"/>
    </row>
    <row r="386" spans="1:15" s="711" customFormat="1" ht="19.5" customHeight="1" hidden="1">
      <c r="A386" s="705"/>
      <c r="B386" s="44"/>
      <c r="C386" s="44"/>
      <c r="D386" s="44"/>
      <c r="E386" s="185"/>
      <c r="F386" s="706"/>
      <c r="G386" s="734"/>
      <c r="H386" s="731"/>
      <c r="I386" s="975"/>
      <c r="J386" s="989"/>
      <c r="K386" s="730"/>
      <c r="L386" s="729"/>
      <c r="M386" s="729"/>
      <c r="N386" s="736"/>
      <c r="O386" s="1101"/>
    </row>
    <row r="387" spans="1:15" s="711" customFormat="1" ht="12.75" customHeight="1">
      <c r="A387" s="705"/>
      <c r="B387" s="44"/>
      <c r="C387" s="44"/>
      <c r="D387" s="44"/>
      <c r="E387" s="185"/>
      <c r="F387" s="706"/>
      <c r="G387" s="734"/>
      <c r="H387" s="731"/>
      <c r="I387" s="975"/>
      <c r="J387" s="989"/>
      <c r="K387" s="730"/>
      <c r="L387" s="729"/>
      <c r="M387" s="729"/>
      <c r="N387" s="976"/>
      <c r="O387" s="1101"/>
    </row>
    <row r="388" spans="1:15" s="704" customFormat="1" ht="19.5" customHeight="1" hidden="1">
      <c r="A388" s="674" t="s">
        <v>1201</v>
      </c>
      <c r="B388" s="812"/>
      <c r="C388" s="812"/>
      <c r="D388" s="812"/>
      <c r="E388" s="812"/>
      <c r="F388" s="813"/>
      <c r="G388" s="813"/>
      <c r="H388" s="816"/>
      <c r="I388" s="813"/>
      <c r="J388" s="816"/>
      <c r="K388" s="813"/>
      <c r="L388" s="815">
        <f>SUM(L389+L543)</f>
        <v>220000</v>
      </c>
      <c r="M388" s="815">
        <f>SUM(M389+M543)</f>
        <v>0</v>
      </c>
      <c r="N388" s="813"/>
      <c r="O388" s="1095"/>
    </row>
    <row r="389" spans="1:15" s="704" customFormat="1" ht="19.5" customHeight="1" hidden="1">
      <c r="A389" s="674" t="s">
        <v>1202</v>
      </c>
      <c r="B389" s="695"/>
      <c r="C389" s="695"/>
      <c r="D389" s="695"/>
      <c r="E389" s="695"/>
      <c r="F389" s="696"/>
      <c r="G389" s="695"/>
      <c r="H389" s="797"/>
      <c r="I389" s="797"/>
      <c r="J389" s="1170"/>
      <c r="K389" s="1171"/>
      <c r="L389" s="702">
        <f>SUM(L390)</f>
        <v>220000</v>
      </c>
      <c r="M389" s="702">
        <f>SUM(M390)</f>
        <v>0</v>
      </c>
      <c r="N389" s="699"/>
      <c r="O389" s="1116"/>
    </row>
    <row r="390" spans="1:15" s="704" customFormat="1" ht="19.5" customHeight="1" hidden="1">
      <c r="A390" s="693" t="s">
        <v>1203</v>
      </c>
      <c r="B390" s="695"/>
      <c r="C390" s="695"/>
      <c r="D390" s="695"/>
      <c r="E390" s="695"/>
      <c r="F390" s="696"/>
      <c r="G390" s="695"/>
      <c r="H390" s="797"/>
      <c r="I390" s="797"/>
      <c r="J390" s="797"/>
      <c r="K390" s="797"/>
      <c r="L390" s="714">
        <f>SUM(L391)</f>
        <v>220000</v>
      </c>
      <c r="M390" s="714">
        <f>SUM(M391)</f>
        <v>0</v>
      </c>
      <c r="N390" s="699"/>
      <c r="O390" s="1117"/>
    </row>
    <row r="391" spans="1:15" s="704" customFormat="1" ht="19.5" customHeight="1" hidden="1">
      <c r="A391" s="693" t="s">
        <v>1204</v>
      </c>
      <c r="B391" s="695"/>
      <c r="C391" s="695"/>
      <c r="D391" s="695"/>
      <c r="E391" s="695"/>
      <c r="F391" s="696"/>
      <c r="G391" s="695"/>
      <c r="H391" s="797"/>
      <c r="I391" s="797"/>
      <c r="J391" s="797"/>
      <c r="K391" s="797"/>
      <c r="L391" s="702">
        <f>SUM(L392,L397)</f>
        <v>220000</v>
      </c>
      <c r="M391" s="702">
        <f>SUM(M392,M397)</f>
        <v>0</v>
      </c>
      <c r="N391" s="699"/>
      <c r="O391" s="1116"/>
    </row>
    <row r="392" spans="1:15" s="704" customFormat="1" ht="19.5" customHeight="1" hidden="1">
      <c r="A392" s="693" t="s">
        <v>1289</v>
      </c>
      <c r="B392" s="694"/>
      <c r="C392" s="695"/>
      <c r="D392" s="695"/>
      <c r="E392" s="695"/>
      <c r="F392" s="696"/>
      <c r="G392" s="697"/>
      <c r="H392" s="698" t="s">
        <v>1084</v>
      </c>
      <c r="I392" s="699"/>
      <c r="J392" s="700"/>
      <c r="K392" s="713" t="s">
        <v>1085</v>
      </c>
      <c r="L392" s="714">
        <f>SUM(L393)</f>
        <v>100000</v>
      </c>
      <c r="M392" s="714">
        <f>SUM(M393)</f>
        <v>0</v>
      </c>
      <c r="N392" s="699"/>
      <c r="O392" s="1118"/>
    </row>
    <row r="393" spans="1:15" s="704" customFormat="1" ht="19.5" customHeight="1" hidden="1">
      <c r="A393" s="693"/>
      <c r="B393" s="694" t="s">
        <v>1192</v>
      </c>
      <c r="C393" s="695"/>
      <c r="D393" s="695"/>
      <c r="E393" s="695"/>
      <c r="F393" s="696"/>
      <c r="G393" s="876"/>
      <c r="H393" s="698"/>
      <c r="I393" s="699"/>
      <c r="J393" s="700"/>
      <c r="K393" s="713"/>
      <c r="L393" s="847">
        <v>100000</v>
      </c>
      <c r="M393" s="847"/>
      <c r="N393" s="699"/>
      <c r="O393" s="1118"/>
    </row>
    <row r="394" spans="1:16" s="704" customFormat="1" ht="19.5" customHeight="1" hidden="1">
      <c r="A394" s="693"/>
      <c r="B394" s="694" t="s">
        <v>1210</v>
      </c>
      <c r="C394" s="695"/>
      <c r="D394" s="695"/>
      <c r="E394" s="695"/>
      <c r="F394" s="696"/>
      <c r="G394" s="876" t="s">
        <v>1195</v>
      </c>
      <c r="H394" s="698" t="s">
        <v>1084</v>
      </c>
      <c r="I394" s="699"/>
      <c r="J394" s="700"/>
      <c r="K394" s="713" t="s">
        <v>1085</v>
      </c>
      <c r="L394" s="847"/>
      <c r="M394" s="847"/>
      <c r="N394" s="699"/>
      <c r="O394" s="703"/>
      <c r="P394" s="699"/>
    </row>
    <row r="395" spans="1:15" s="704" customFormat="1" ht="19.5" customHeight="1" hidden="1">
      <c r="A395" s="693"/>
      <c r="B395" s="694"/>
      <c r="C395" s="695"/>
      <c r="D395" s="695"/>
      <c r="E395" s="695"/>
      <c r="F395" s="696"/>
      <c r="G395" s="876" t="s">
        <v>523</v>
      </c>
      <c r="H395" s="698"/>
      <c r="I395" s="699"/>
      <c r="J395" s="700"/>
      <c r="K395" s="701"/>
      <c r="L395" s="714"/>
      <c r="M395" s="714"/>
      <c r="N395" s="699"/>
      <c r="O395" s="1118"/>
    </row>
    <row r="396" spans="1:15" s="704" customFormat="1" ht="16.5" customHeight="1" hidden="1">
      <c r="A396" s="693"/>
      <c r="B396" s="694"/>
      <c r="C396" s="695"/>
      <c r="D396" s="695"/>
      <c r="E396" s="695"/>
      <c r="F396" s="696"/>
      <c r="G396" s="1172"/>
      <c r="H396" s="996"/>
      <c r="I396" s="699"/>
      <c r="J396" s="700"/>
      <c r="K396" s="701"/>
      <c r="L396" s="714"/>
      <c r="M396" s="714"/>
      <c r="N396" s="699"/>
      <c r="O396" s="1118"/>
    </row>
    <row r="397" spans="1:15" s="704" customFormat="1" ht="19.5" customHeight="1" hidden="1">
      <c r="A397" s="693" t="s">
        <v>1211</v>
      </c>
      <c r="B397" s="694"/>
      <c r="C397" s="695"/>
      <c r="D397" s="695"/>
      <c r="E397" s="695"/>
      <c r="F397" s="696"/>
      <c r="G397" s="1172"/>
      <c r="H397" s="996" t="s">
        <v>1084</v>
      </c>
      <c r="I397" s="699"/>
      <c r="J397" s="700"/>
      <c r="K397" s="713" t="s">
        <v>1085</v>
      </c>
      <c r="L397" s="714">
        <f>SUM(L398)</f>
        <v>120000</v>
      </c>
      <c r="M397" s="714">
        <f>SUM(M398)</f>
        <v>0</v>
      </c>
      <c r="N397" s="699"/>
      <c r="O397" s="1118"/>
    </row>
    <row r="398" spans="1:15" s="704" customFormat="1" ht="19.5" customHeight="1" hidden="1">
      <c r="A398" s="693"/>
      <c r="B398" s="694" t="s">
        <v>1193</v>
      </c>
      <c r="C398" s="695"/>
      <c r="D398" s="695"/>
      <c r="E398" s="695"/>
      <c r="F398" s="696"/>
      <c r="G398" s="1172" t="s">
        <v>1276</v>
      </c>
      <c r="H398" s="996"/>
      <c r="I398" s="699"/>
      <c r="J398" s="700"/>
      <c r="K398" s="713"/>
      <c r="L398" s="847">
        <v>120000</v>
      </c>
      <c r="M398" s="847"/>
      <c r="N398" s="699"/>
      <c r="O398" s="1118"/>
    </row>
    <row r="399" spans="1:15" s="572" customFormat="1" ht="19.5" customHeight="1">
      <c r="A399" s="551" t="s">
        <v>1273</v>
      </c>
      <c r="B399" s="991"/>
      <c r="C399" s="997"/>
      <c r="D399" s="997"/>
      <c r="E399" s="997"/>
      <c r="F399" s="1173"/>
      <c r="G399" s="1174"/>
      <c r="H399" s="992"/>
      <c r="I399" s="993"/>
      <c r="J399" s="994"/>
      <c r="K399" s="995"/>
      <c r="L399" s="1175"/>
      <c r="M399" s="1175"/>
      <c r="N399" s="993"/>
      <c r="O399" s="1119"/>
    </row>
    <row r="400" spans="1:15" s="572" customFormat="1" ht="19.5" customHeight="1">
      <c r="A400" s="1309" t="s">
        <v>1351</v>
      </c>
      <c r="B400" s="1310"/>
      <c r="C400" s="1310"/>
      <c r="D400" s="1310"/>
      <c r="E400" s="1310"/>
      <c r="F400" s="1311"/>
      <c r="G400" s="610"/>
      <c r="H400" s="992"/>
      <c r="I400" s="993"/>
      <c r="J400" s="994"/>
      <c r="K400" s="995"/>
      <c r="L400" s="1175"/>
      <c r="M400" s="1175"/>
      <c r="N400" s="993"/>
      <c r="O400" s="1119"/>
    </row>
    <row r="401" spans="1:15" s="572" customFormat="1" ht="19.5" customHeight="1">
      <c r="A401" s="551" t="s">
        <v>1274</v>
      </c>
      <c r="B401" s="550"/>
      <c r="C401" s="997"/>
      <c r="D401" s="997"/>
      <c r="E401" s="997"/>
      <c r="F401" s="1173"/>
      <c r="G401" s="1176"/>
      <c r="H401" s="992"/>
      <c r="I401" s="993"/>
      <c r="J401" s="994"/>
      <c r="K401" s="995"/>
      <c r="L401" s="1175"/>
      <c r="M401" s="1175"/>
      <c r="N401" s="993"/>
      <c r="O401" s="1119"/>
    </row>
    <row r="402" spans="1:15" s="572" customFormat="1" ht="19.5" customHeight="1">
      <c r="A402" s="1312" t="s">
        <v>1352</v>
      </c>
      <c r="B402" s="1313"/>
      <c r="C402" s="1313"/>
      <c r="D402" s="1313"/>
      <c r="E402" s="1313"/>
      <c r="F402" s="1314"/>
      <c r="G402" s="1176"/>
      <c r="H402" s="992"/>
      <c r="I402" s="993"/>
      <c r="J402" s="994"/>
      <c r="K402" s="995"/>
      <c r="L402" s="1175"/>
      <c r="M402" s="1175"/>
      <c r="N402" s="993"/>
      <c r="O402" s="1119"/>
    </row>
    <row r="403" spans="1:15" s="572" customFormat="1" ht="19.5" customHeight="1">
      <c r="A403" s="998" t="s">
        <v>1279</v>
      </c>
      <c r="B403" s="550"/>
      <c r="C403" s="997"/>
      <c r="D403" s="997"/>
      <c r="E403" s="997"/>
      <c r="F403" s="1173"/>
      <c r="G403" s="1000" t="s">
        <v>523</v>
      </c>
      <c r="H403" s="549" t="s">
        <v>1084</v>
      </c>
      <c r="I403" s="548"/>
      <c r="J403" s="547"/>
      <c r="K403" s="546" t="s">
        <v>1085</v>
      </c>
      <c r="L403" s="1177" t="s">
        <v>1278</v>
      </c>
      <c r="M403" s="1177" t="s">
        <v>1278</v>
      </c>
      <c r="N403" s="993"/>
      <c r="O403" s="1119"/>
    </row>
    <row r="404" spans="1:15" s="572" customFormat="1" ht="19.5" customHeight="1">
      <c r="A404" s="999"/>
      <c r="B404" s="858" t="s">
        <v>1277</v>
      </c>
      <c r="C404" s="997"/>
      <c r="D404" s="997"/>
      <c r="E404" s="997"/>
      <c r="F404" s="1173"/>
      <c r="G404" s="1176"/>
      <c r="H404" s="992"/>
      <c r="I404" s="993"/>
      <c r="J404" s="994"/>
      <c r="K404" s="995"/>
      <c r="L404" s="1178" t="s">
        <v>1257</v>
      </c>
      <c r="M404" s="1178"/>
      <c r="N404" s="993"/>
      <c r="O404" s="1119"/>
    </row>
    <row r="405" spans="1:15" ht="19.5" customHeight="1">
      <c r="A405" s="536"/>
      <c r="B405" s="651"/>
      <c r="C405" s="534"/>
      <c r="D405" s="534"/>
      <c r="E405" s="534"/>
      <c r="F405" s="535"/>
      <c r="G405" s="535"/>
      <c r="H405" s="534"/>
      <c r="I405" s="532"/>
      <c r="J405" s="534"/>
      <c r="K405" s="532"/>
      <c r="L405" s="533"/>
      <c r="M405" s="533"/>
      <c r="N405" s="532"/>
      <c r="O405" s="1102"/>
    </row>
  </sheetData>
  <sheetProtection/>
  <mergeCells count="5">
    <mergeCell ref="H2:K2"/>
    <mergeCell ref="A3:F3"/>
    <mergeCell ref="A355:F355"/>
    <mergeCell ref="A400:F400"/>
    <mergeCell ref="A402:F402"/>
  </mergeCells>
  <printOptions/>
  <pageMargins left="0.35433070866141736" right="0.35433070866141736" top="0.5511811023622047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Technic10</dc:creator>
  <cp:keywords/>
  <dc:description/>
  <cp:lastModifiedBy>Walailak University</cp:lastModifiedBy>
  <cp:lastPrinted>2018-06-19T02:20:19Z</cp:lastPrinted>
  <dcterms:created xsi:type="dcterms:W3CDTF">2003-12-31T07:52:35Z</dcterms:created>
  <dcterms:modified xsi:type="dcterms:W3CDTF">2018-08-06T02:30:58Z</dcterms:modified>
  <cp:category/>
  <cp:version/>
  <cp:contentType/>
  <cp:contentStatus/>
</cp:coreProperties>
</file>